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guel\Downloads\Documents\Clerk\2019_08_August\Annual_Mtg\"/>
    </mc:Choice>
  </mc:AlternateContent>
  <xr:revisionPtr revIDLastSave="0" documentId="13_ncr:1_{48F40E53-873F-425F-A262-B7B4AB2224E3}" xr6:coauthVersionLast="43" xr6:coauthVersionMax="43" xr10:uidLastSave="{00000000-0000-0000-0000-000000000000}"/>
  <bookViews>
    <workbookView xWindow="-98" yWindow="-98" windowWidth="28996" windowHeight="15796" xr2:uid="{00000000-000D-0000-FFFF-FFFF00000000}"/>
  </bookViews>
  <sheets>
    <sheet name="New Historic Budget Form" sheetId="2" r:id="rId1"/>
    <sheet name="Sheet1" sheetId="4" r:id="rId2"/>
    <sheet name="Sheet3" sheetId="3" r:id="rId3"/>
  </sheets>
  <definedNames>
    <definedName name="Z_110E12A5_3BA8_4D4D_B9AE_B66C0535F343_.wvu.Cols" localSheetId="0" hidden="1">'New Historic Budget Form'!$B:$I,'New Historic Budget Form'!$L:$M</definedName>
  </definedNames>
  <calcPr calcId="181029"/>
  <customWorkbookViews>
    <customWorkbookView name="sample" guid="{110E12A5-3BA8-4D4D-B9AE-B66C0535F343}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8" i="2" l="1"/>
  <c r="Y28" i="2"/>
  <c r="Z41" i="2"/>
  <c r="Z28" i="2"/>
  <c r="Z38" i="2" s="1"/>
  <c r="Z42" i="2" l="1"/>
  <c r="Z43" i="2" s="1"/>
  <c r="Z44" i="2" l="1"/>
  <c r="Y35" i="2"/>
  <c r="W8" i="2" l="1"/>
  <c r="W35" i="2"/>
  <c r="X28" i="2" l="1"/>
  <c r="W28" i="2" l="1"/>
  <c r="U35" i="2"/>
  <c r="X41" i="2" l="1"/>
  <c r="X38" i="2"/>
  <c r="X42" i="2" s="1"/>
  <c r="X44" i="2" l="1"/>
  <c r="X43" i="2"/>
  <c r="AA41" i="2"/>
  <c r="U28" i="2" l="1"/>
  <c r="T28" i="2"/>
  <c r="V41" i="2"/>
  <c r="V28" i="2"/>
  <c r="V38" i="2" s="1"/>
  <c r="V42" i="2" l="1"/>
  <c r="V44" i="2" s="1"/>
  <c r="S32" i="2"/>
  <c r="V43" i="2" l="1"/>
  <c r="S10" i="2"/>
  <c r="S28" i="2" l="1"/>
  <c r="AA38" i="2"/>
  <c r="AA42" i="2" l="1"/>
  <c r="AA44" i="2" s="1"/>
  <c r="Q8" i="2"/>
  <c r="Q32" i="2"/>
  <c r="AA43" i="2" l="1"/>
  <c r="T41" i="2"/>
  <c r="R28" i="2"/>
  <c r="T38" i="2"/>
  <c r="T42" i="2" l="1"/>
  <c r="T44" i="2" s="1"/>
  <c r="Q28" i="2"/>
  <c r="T43" i="2" l="1"/>
  <c r="O41" i="2"/>
  <c r="O28" i="2"/>
  <c r="O38" i="2" s="1"/>
  <c r="R41" i="2"/>
  <c r="R38" i="2"/>
  <c r="O29" i="2" l="1"/>
  <c r="R42" i="2"/>
  <c r="R44" i="2" s="1"/>
  <c r="O44" i="2"/>
  <c r="O43" i="2"/>
  <c r="M41" i="2"/>
  <c r="M28" i="2"/>
  <c r="M38" i="2" s="1"/>
  <c r="P41" i="2"/>
  <c r="P28" i="2"/>
  <c r="P38" i="2" s="1"/>
  <c r="R43" i="2" l="1"/>
  <c r="P42" i="2"/>
  <c r="P44" i="2" s="1"/>
  <c r="M29" i="2"/>
  <c r="M42" i="2"/>
  <c r="M44" i="2" s="1"/>
  <c r="K19" i="2"/>
  <c r="P43" i="2" l="1"/>
  <c r="M43" i="2"/>
  <c r="N41" i="2"/>
  <c r="L41" i="2"/>
  <c r="N28" i="2" l="1"/>
  <c r="N38" i="2" s="1"/>
  <c r="N42" i="2" s="1"/>
  <c r="N44" i="2" s="1"/>
  <c r="J41" i="2"/>
  <c r="K28" i="2"/>
  <c r="K29" i="2" s="1"/>
  <c r="E19" i="2"/>
  <c r="E28" i="2" s="1"/>
  <c r="E45" i="2" s="1"/>
  <c r="G41" i="2"/>
  <c r="G42" i="2" s="1"/>
  <c r="G28" i="2"/>
  <c r="I26" i="2"/>
  <c r="I8" i="2"/>
  <c r="I28" i="2" s="1"/>
  <c r="L28" i="2"/>
  <c r="L38" i="2" s="1"/>
  <c r="J28" i="2"/>
  <c r="J38" i="2" s="1"/>
  <c r="J42" i="2" s="1"/>
  <c r="H28" i="2"/>
  <c r="H38" i="2"/>
  <c r="H40" i="2" s="1"/>
  <c r="H41" i="2" s="1"/>
  <c r="H43" i="2" s="1"/>
  <c r="F41" i="2"/>
  <c r="D28" i="2"/>
  <c r="D38" i="2" s="1"/>
  <c r="D41" i="2"/>
  <c r="B41" i="2"/>
  <c r="B28" i="2"/>
  <c r="B38" i="2" s="1"/>
  <c r="C28" i="2"/>
  <c r="C38" i="2" s="1"/>
  <c r="C41" i="2"/>
  <c r="F28" i="2"/>
  <c r="F38" i="2" s="1"/>
  <c r="H44" i="2"/>
  <c r="F42" i="2" l="1"/>
  <c r="F44" i="2" s="1"/>
  <c r="B42" i="2"/>
  <c r="B44" i="2" s="1"/>
  <c r="D42" i="2"/>
  <c r="D43" i="2" s="1"/>
  <c r="G43" i="2"/>
  <c r="G44" i="2"/>
  <c r="C42" i="2"/>
  <c r="C44" i="2" s="1"/>
  <c r="K38" i="2"/>
  <c r="N43" i="2"/>
  <c r="J44" i="2"/>
  <c r="J43" i="2"/>
  <c r="L42" i="2"/>
  <c r="L44" i="2" s="1"/>
  <c r="F43" i="2" l="1"/>
  <c r="B43" i="2"/>
  <c r="D44" i="2"/>
  <c r="C43" i="2"/>
  <c r="L43" i="2"/>
</calcChain>
</file>

<file path=xl/sharedStrings.xml><?xml version="1.0" encoding="utf-8"?>
<sst xmlns="http://schemas.openxmlformats.org/spreadsheetml/2006/main" count="136" uniqueCount="74">
  <si>
    <t>Salaries</t>
  </si>
  <si>
    <t>Building Maintenance</t>
  </si>
  <si>
    <t>Legal</t>
  </si>
  <si>
    <t>Beach Cleanup</t>
  </si>
  <si>
    <t>Audit</t>
  </si>
  <si>
    <t>Contingency</t>
  </si>
  <si>
    <t>Tax Collector Expense</t>
  </si>
  <si>
    <t>Library</t>
  </si>
  <si>
    <t>Election</t>
  </si>
  <si>
    <t>Borough Beautification</t>
  </si>
  <si>
    <t>Budget Total</t>
  </si>
  <si>
    <t>Police Vehicle Capital Account</t>
  </si>
  <si>
    <t>Police Patrol</t>
  </si>
  <si>
    <t>Transfer of Encumbered Funds</t>
  </si>
  <si>
    <t>Potential Tax Revenue</t>
  </si>
  <si>
    <t xml:space="preserve">Insurance </t>
  </si>
  <si>
    <t xml:space="preserve">NA  </t>
  </si>
  <si>
    <t>NA</t>
  </si>
  <si>
    <t>Approved Budget        7/2006-6/2007</t>
  </si>
  <si>
    <t>Approved Budget        7/2007-6/2008</t>
  </si>
  <si>
    <t>Approved Budget        7/2008-6/2009</t>
  </si>
  <si>
    <t>Approved Budget          7/2009-6/2010</t>
  </si>
  <si>
    <t>Estimated Collection Rate</t>
  </si>
  <si>
    <t>Projected Effective Grand List</t>
  </si>
  <si>
    <t>Approved Budget        7/2010-6/2011</t>
  </si>
  <si>
    <t xml:space="preserve">Beach Maintenance </t>
  </si>
  <si>
    <t>Required Revenues  From Taxes  to Cover Budget</t>
  </si>
  <si>
    <t>Actual Expenses Accrual 7/2010 - 6/2011</t>
  </si>
  <si>
    <t>Actual Expenses Accrual 7/2009 - 6/2010</t>
  </si>
  <si>
    <t>Actual Expenses 7/2008 - 6/2009</t>
  </si>
  <si>
    <t>N/A</t>
  </si>
  <si>
    <t>Approved Budget  7/2011-6/2012</t>
  </si>
  <si>
    <t>Actual Expenses Accrual 7/2011-6/2012</t>
  </si>
  <si>
    <t>Tax Revenues For Year</t>
  </si>
  <si>
    <t>Approved Budget   7/2012-6/2013</t>
  </si>
  <si>
    <t>Actual Expenses Accrual 7/2012-6/2013</t>
  </si>
  <si>
    <t>GRANT</t>
  </si>
  <si>
    <t>Income Overage</t>
  </si>
  <si>
    <t xml:space="preserve">Woodmont Day </t>
  </si>
  <si>
    <t>Approved Budget for 7/2014-6/2015</t>
  </si>
  <si>
    <t>Approved Budget 7/2013-6/2014</t>
  </si>
  <si>
    <t xml:space="preserve"> Actual Expenes for 7/2013-6/2014</t>
  </si>
  <si>
    <t>Woodmont Fire Company</t>
  </si>
  <si>
    <t>Approved Budget for 7/2015-6/2016</t>
  </si>
  <si>
    <t xml:space="preserve"> Actual Expenes for 7/2014-6/2015</t>
  </si>
  <si>
    <t xml:space="preserve">NA </t>
  </si>
  <si>
    <t>Actual Expenses for 7/2015-6/2016</t>
  </si>
  <si>
    <t>Approved Budget for 7/2016-6/2017</t>
  </si>
  <si>
    <t>Anticipated (or Actual) Revenue</t>
  </si>
  <si>
    <t>Projected Grand List as of Oct. (10 months ahead of budget); or actual when obtained</t>
  </si>
  <si>
    <t xml:space="preserve">Anticipated Mill Rate Based on Projections; or actual when obtained </t>
  </si>
  <si>
    <t>Flood &amp; Erosion Control/House (reserve)</t>
  </si>
  <si>
    <t>Actual Expenses for 7/2016-6/2017</t>
  </si>
  <si>
    <t>Net income memorial benches/bricks</t>
  </si>
  <si>
    <t xml:space="preserve">Actual or Anticipated Investment Earnings &amp; other income </t>
  </si>
  <si>
    <t>Other Income</t>
  </si>
  <si>
    <t xml:space="preserve">Rental Revenue from Hall </t>
  </si>
  <si>
    <t>Hall Rental Net Income</t>
  </si>
  <si>
    <t xml:space="preserve">Borough Hall Utilities </t>
  </si>
  <si>
    <t>BHU--Electric</t>
  </si>
  <si>
    <t>BHU -- Oil/Gas</t>
  </si>
  <si>
    <t>BHU -- Sewer Tax</t>
  </si>
  <si>
    <t>BHU -- Water</t>
  </si>
  <si>
    <t>Firehouse Costs (ultilities)</t>
  </si>
  <si>
    <t>Borough Hall Telephone</t>
  </si>
  <si>
    <t>Approved Budget for 7/2017-6/2018</t>
  </si>
  <si>
    <t>Actual Expenses for 7/2017-6/2018</t>
  </si>
  <si>
    <t>Office Expense/Bank Charges/Intranet</t>
  </si>
  <si>
    <t>Hall Rental Expenses (Monitor/custodian)</t>
  </si>
  <si>
    <t>Actual Expenses for 7/2018-6/2019</t>
  </si>
  <si>
    <t>PROPOSED: Budget for 7/2020-6/2021</t>
  </si>
  <si>
    <t>Approved Budget for 7/2018-6/2019</t>
  </si>
  <si>
    <r>
      <rPr>
        <b/>
        <sz val="8"/>
        <rFont val="Arial"/>
        <family val="2"/>
      </rPr>
      <t>Approved</t>
    </r>
    <r>
      <rPr>
        <b/>
        <sz val="9"/>
        <rFont val="Arial"/>
        <family val="2"/>
      </rPr>
      <t xml:space="preserve"> Budget for 7/2019-6/2020</t>
    </r>
  </si>
  <si>
    <t>Special  Events (movies,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</si>
</sst>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000000000000%"/>
    <numFmt numFmtId="166" formatCode="&quot;$&quot;#,##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/>
    <xf numFmtId="39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39" fontId="3" fillId="0" borderId="1" xfId="0" applyNumberFormat="1" applyFont="1" applyBorder="1" applyAlignment="1">
      <alignment horizontal="right"/>
    </xf>
    <xf numFmtId="44" fontId="3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3" fillId="0" borderId="1" xfId="2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164" fontId="4" fillId="0" borderId="1" xfId="0" applyNumberFormat="1" applyFont="1" applyBorder="1"/>
    <xf numFmtId="9" fontId="3" fillId="0" borderId="1" xfId="3" applyFont="1" applyBorder="1"/>
    <xf numFmtId="9" fontId="3" fillId="0" borderId="1" xfId="3" applyNumberFormat="1" applyFont="1" applyBorder="1"/>
    <xf numFmtId="0" fontId="4" fillId="0" borderId="1" xfId="0" applyFont="1" applyBorder="1" applyAlignment="1">
      <alignment horizontal="center" wrapText="1"/>
    </xf>
    <xf numFmtId="44" fontId="4" fillId="0" borderId="1" xfId="2" applyFont="1" applyBorder="1"/>
    <xf numFmtId="0" fontId="4" fillId="0" borderId="0" xfId="0" applyFont="1" applyAlignment="1">
      <alignment horizontal="center" wrapText="1"/>
    </xf>
    <xf numFmtId="44" fontId="3" fillId="2" borderId="1" xfId="2" applyFont="1" applyFill="1" applyBorder="1"/>
    <xf numFmtId="0" fontId="4" fillId="2" borderId="1" xfId="0" applyFont="1" applyFill="1" applyBorder="1" applyAlignment="1">
      <alignment horizontal="center" wrapText="1"/>
    </xf>
    <xf numFmtId="39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44" fontId="3" fillId="2" borderId="1" xfId="0" applyNumberFormat="1" applyFont="1" applyFill="1" applyBorder="1"/>
    <xf numFmtId="37" fontId="4" fillId="2" borderId="1" xfId="0" applyNumberFormat="1" applyFont="1" applyFill="1" applyBorder="1"/>
    <xf numFmtId="9" fontId="3" fillId="2" borderId="1" xfId="3" applyNumberFormat="1" applyFont="1" applyFill="1" applyBorder="1"/>
    <xf numFmtId="164" fontId="4" fillId="2" borderId="1" xfId="0" applyNumberFormat="1" applyFont="1" applyFill="1" applyBorder="1"/>
    <xf numFmtId="165" fontId="3" fillId="2" borderId="1" xfId="3" applyNumberFormat="1" applyFont="1" applyFill="1" applyBorder="1"/>
    <xf numFmtId="39" fontId="4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4" fontId="4" fillId="0" borderId="1" xfId="0" applyNumberFormat="1" applyFont="1" applyBorder="1"/>
    <xf numFmtId="44" fontId="4" fillId="2" borderId="1" xfId="0" applyNumberFormat="1" applyFont="1" applyFill="1" applyBorder="1"/>
    <xf numFmtId="39" fontId="4" fillId="2" borderId="1" xfId="0" applyNumberFormat="1" applyFont="1" applyFill="1" applyBorder="1"/>
    <xf numFmtId="6" fontId="3" fillId="0" borderId="1" xfId="0" applyNumberFormat="1" applyFont="1" applyBorder="1"/>
    <xf numFmtId="6" fontId="3" fillId="2" borderId="1" xfId="0" applyNumberFormat="1" applyFont="1" applyFill="1" applyBorder="1"/>
    <xf numFmtId="4" fontId="3" fillId="2" borderId="1" xfId="0" applyNumberFormat="1" applyFont="1" applyFill="1" applyBorder="1"/>
    <xf numFmtId="39" fontId="3" fillId="2" borderId="1" xfId="0" applyNumberFormat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0" fontId="3" fillId="4" borderId="0" xfId="0" applyFont="1" applyFill="1"/>
    <xf numFmtId="0" fontId="4" fillId="5" borderId="1" xfId="0" applyFont="1" applyFill="1" applyBorder="1" applyAlignment="1">
      <alignment horizontal="center" wrapText="1"/>
    </xf>
    <xf numFmtId="44" fontId="4" fillId="5" borderId="1" xfId="0" applyNumberFormat="1" applyFont="1" applyFill="1" applyBorder="1"/>
    <xf numFmtId="39" fontId="4" fillId="5" borderId="1" xfId="0" applyNumberFormat="1" applyFont="1" applyFill="1" applyBorder="1"/>
    <xf numFmtId="164" fontId="4" fillId="5" borderId="1" xfId="0" applyNumberFormat="1" applyFont="1" applyFill="1" applyBorder="1"/>
    <xf numFmtId="0" fontId="3" fillId="2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/>
    <xf numFmtId="37" fontId="4" fillId="5" borderId="1" xfId="0" applyNumberFormat="1" applyFont="1" applyFill="1" applyBorder="1"/>
    <xf numFmtId="9" fontId="4" fillId="5" borderId="1" xfId="3" applyNumberFormat="1" applyFont="1" applyFill="1" applyBorder="1"/>
    <xf numFmtId="44" fontId="4" fillId="5" borderId="1" xfId="2" applyFont="1" applyFill="1" applyBorder="1"/>
    <xf numFmtId="0" fontId="4" fillId="5" borderId="0" xfId="0" applyFont="1" applyFill="1" applyBorder="1"/>
    <xf numFmtId="4" fontId="3" fillId="5" borderId="0" xfId="0" applyNumberFormat="1" applyFont="1" applyFill="1" applyBorder="1"/>
    <xf numFmtId="0" fontId="3" fillId="5" borderId="0" xfId="0" applyFont="1" applyFill="1" applyBorder="1"/>
    <xf numFmtId="39" fontId="3" fillId="5" borderId="0" xfId="0" applyNumberFormat="1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right"/>
    </xf>
    <xf numFmtId="9" fontId="3" fillId="5" borderId="1" xfId="3" applyNumberFormat="1" applyFont="1" applyFill="1" applyBorder="1"/>
    <xf numFmtId="44" fontId="3" fillId="5" borderId="1" xfId="2" applyFont="1" applyFill="1" applyBorder="1"/>
    <xf numFmtId="39" fontId="3" fillId="0" borderId="1" xfId="0" applyNumberFormat="1" applyFont="1" applyBorder="1" applyAlignment="1">
      <alignment horizontal="left"/>
    </xf>
    <xf numFmtId="37" fontId="3" fillId="0" borderId="1" xfId="0" applyNumberFormat="1" applyFont="1" applyBorder="1" applyAlignment="1">
      <alignment horizontal="right"/>
    </xf>
    <xf numFmtId="39" fontId="3" fillId="5" borderId="1" xfId="0" applyNumberFormat="1" applyFont="1" applyFill="1" applyBorder="1" applyAlignment="1">
      <alignment horizontal="right"/>
    </xf>
    <xf numFmtId="9" fontId="4" fillId="2" borderId="1" xfId="3" applyNumberFormat="1" applyFont="1" applyFill="1" applyBorder="1"/>
    <xf numFmtId="44" fontId="4" fillId="2" borderId="1" xfId="2" applyFont="1" applyFill="1" applyBorder="1"/>
    <xf numFmtId="0" fontId="3" fillId="5" borderId="0" xfId="0" applyFont="1" applyFill="1"/>
    <xf numFmtId="44" fontId="3" fillId="5" borderId="0" xfId="2" applyFont="1" applyFill="1" applyBorder="1"/>
    <xf numFmtId="0" fontId="3" fillId="2" borderId="0" xfId="0" applyFont="1" applyFill="1"/>
    <xf numFmtId="37" fontId="3" fillId="2" borderId="1" xfId="0" applyNumberFormat="1" applyFont="1" applyFill="1" applyBorder="1" applyAlignment="1">
      <alignment horizontal="right"/>
    </xf>
    <xf numFmtId="37" fontId="3" fillId="5" borderId="1" xfId="0" applyNumberFormat="1" applyFont="1" applyFill="1" applyBorder="1" applyAlignment="1">
      <alignment horizontal="right"/>
    </xf>
    <xf numFmtId="0" fontId="3" fillId="3" borderId="0" xfId="0" applyFont="1" applyFill="1"/>
    <xf numFmtId="166" fontId="7" fillId="2" borderId="1" xfId="0" applyNumberFormat="1" applyFont="1" applyFill="1" applyBorder="1"/>
    <xf numFmtId="3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/>
    <xf numFmtId="37" fontId="4" fillId="0" borderId="1" xfId="0" applyNumberFormat="1" applyFont="1" applyFill="1" applyBorder="1"/>
    <xf numFmtId="9" fontId="3" fillId="0" borderId="1" xfId="3" applyNumberFormat="1" applyFont="1" applyFill="1" applyBorder="1"/>
    <xf numFmtId="44" fontId="4" fillId="0" borderId="1" xfId="2" applyFont="1" applyFill="1" applyBorder="1"/>
    <xf numFmtId="164" fontId="4" fillId="0" borderId="1" xfId="0" applyNumberFormat="1" applyFont="1" applyFill="1" applyBorder="1"/>
    <xf numFmtId="44" fontId="3" fillId="0" borderId="1" xfId="2" applyFont="1" applyFill="1" applyBorder="1"/>
    <xf numFmtId="1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1" fontId="3" fillId="2" borderId="1" xfId="3" applyNumberFormat="1" applyFont="1" applyFill="1" applyBorder="1"/>
    <xf numFmtId="1" fontId="4" fillId="2" borderId="1" xfId="2" applyNumberFormat="1" applyFont="1" applyFill="1" applyBorder="1"/>
    <xf numFmtId="1" fontId="3" fillId="2" borderId="1" xfId="2" applyNumberFormat="1" applyFont="1" applyFill="1" applyBorder="1"/>
    <xf numFmtId="0" fontId="3" fillId="0" borderId="0" xfId="0" applyFont="1" applyBorder="1"/>
    <xf numFmtId="166" fontId="7" fillId="5" borderId="1" xfId="0" applyNumberFormat="1" applyFont="1" applyFill="1" applyBorder="1"/>
    <xf numFmtId="166" fontId="4" fillId="2" borderId="1" xfId="0" applyNumberFormat="1" applyFont="1" applyFill="1" applyBorder="1"/>
    <xf numFmtId="166" fontId="4" fillId="5" borderId="1" xfId="0" applyNumberFormat="1" applyFont="1" applyFill="1" applyBorder="1"/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/>
    <xf numFmtId="0" fontId="3" fillId="0" borderId="3" xfId="0" applyFont="1" applyBorder="1"/>
    <xf numFmtId="44" fontId="3" fillId="0" borderId="3" xfId="2" applyFont="1" applyBorder="1"/>
    <xf numFmtId="39" fontId="3" fillId="0" borderId="3" xfId="0" applyNumberFormat="1" applyFont="1" applyBorder="1"/>
    <xf numFmtId="39" fontId="3" fillId="2" borderId="3" xfId="0" applyNumberFormat="1" applyFont="1" applyFill="1" applyBorder="1"/>
    <xf numFmtId="4" fontId="3" fillId="2" borderId="3" xfId="0" applyNumberFormat="1" applyFont="1" applyFill="1" applyBorder="1"/>
    <xf numFmtId="4" fontId="3" fillId="0" borderId="3" xfId="0" applyNumberFormat="1" applyFont="1" applyBorder="1"/>
    <xf numFmtId="0" fontId="3" fillId="2" borderId="3" xfId="0" applyFont="1" applyFill="1" applyBorder="1"/>
    <xf numFmtId="0" fontId="4" fillId="5" borderId="3" xfId="0" applyFont="1" applyFill="1" applyBorder="1"/>
    <xf numFmtId="0" fontId="3" fillId="5" borderId="3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3" fillId="2" borderId="4" xfId="0" applyFont="1" applyFill="1" applyBorder="1"/>
    <xf numFmtId="1" fontId="3" fillId="5" borderId="0" xfId="0" applyNumberFormat="1" applyFont="1" applyFill="1" applyBorder="1"/>
    <xf numFmtId="0" fontId="3" fillId="0" borderId="2" xfId="0" applyFont="1" applyBorder="1"/>
    <xf numFmtId="166" fontId="3" fillId="5" borderId="1" xfId="0" applyNumberFormat="1" applyFont="1" applyFill="1" applyBorder="1"/>
    <xf numFmtId="166" fontId="3" fillId="2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/>
    <xf numFmtId="166" fontId="3" fillId="2" borderId="1" xfId="0" applyNumberFormat="1" applyFont="1" applyFill="1" applyBorder="1"/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right"/>
    </xf>
    <xf numFmtId="37" fontId="3" fillId="4" borderId="1" xfId="0" applyNumberFormat="1" applyFont="1" applyFill="1" applyBorder="1" applyAlignment="1">
      <alignment horizontal="right"/>
    </xf>
    <xf numFmtId="166" fontId="7" fillId="4" borderId="1" xfId="0" applyNumberFormat="1" applyFont="1" applyFill="1" applyBorder="1"/>
    <xf numFmtId="166" fontId="4" fillId="4" borderId="1" xfId="0" applyNumberFormat="1" applyFont="1" applyFill="1" applyBorder="1"/>
    <xf numFmtId="9" fontId="3" fillId="4" borderId="1" xfId="3" applyNumberFormat="1" applyFont="1" applyFill="1" applyBorder="1"/>
    <xf numFmtId="44" fontId="4" fillId="4" borderId="1" xfId="2" applyFont="1" applyFill="1" applyBorder="1"/>
    <xf numFmtId="164" fontId="4" fillId="4" borderId="1" xfId="0" applyNumberFormat="1" applyFont="1" applyFill="1" applyBorder="1"/>
    <xf numFmtId="44" fontId="3" fillId="4" borderId="1" xfId="2" applyFont="1" applyFill="1" applyBorder="1"/>
    <xf numFmtId="3" fontId="3" fillId="0" borderId="1" xfId="2" applyNumberFormat="1" applyFont="1" applyBorder="1"/>
    <xf numFmtId="3" fontId="4" fillId="2" borderId="1" xfId="0" applyNumberFormat="1" applyFont="1" applyFill="1" applyBorder="1"/>
    <xf numFmtId="3" fontId="3" fillId="2" borderId="1" xfId="2" applyNumberFormat="1" applyFont="1" applyFill="1" applyBorder="1"/>
    <xf numFmtId="3" fontId="4" fillId="5" borderId="1" xfId="2" applyNumberFormat="1" applyFont="1" applyFill="1" applyBorder="1"/>
    <xf numFmtId="3" fontId="4" fillId="2" borderId="1" xfId="2" applyNumberFormat="1" applyFont="1" applyFill="1" applyBorder="1"/>
    <xf numFmtId="3" fontId="4" fillId="0" borderId="1" xfId="2" applyNumberFormat="1" applyFont="1" applyFill="1" applyBorder="1"/>
    <xf numFmtId="3" fontId="4" fillId="4" borderId="1" xfId="2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3" fontId="7" fillId="2" borderId="1" xfId="0" applyNumberFormat="1" applyFont="1" applyFill="1" applyBorder="1"/>
    <xf numFmtId="3" fontId="3" fillId="2" borderId="1" xfId="3" applyNumberFormat="1" applyFont="1" applyFill="1" applyBorder="1"/>
    <xf numFmtId="166" fontId="3" fillId="4" borderId="1" xfId="0" applyNumberFormat="1" applyFont="1" applyFill="1" applyBorder="1"/>
    <xf numFmtId="3" fontId="3" fillId="5" borderId="1" xfId="0" applyNumberFormat="1" applyFont="1" applyFill="1" applyBorder="1"/>
    <xf numFmtId="37" fontId="7" fillId="5" borderId="1" xfId="0" applyNumberFormat="1" applyFont="1" applyFill="1" applyBorder="1"/>
    <xf numFmtId="166" fontId="8" fillId="4" borderId="1" xfId="0" applyNumberFormat="1" applyFont="1" applyFill="1" applyBorder="1"/>
    <xf numFmtId="37" fontId="4" fillId="4" borderId="1" xfId="0" applyNumberFormat="1" applyFont="1" applyFill="1" applyBorder="1"/>
    <xf numFmtId="0" fontId="5" fillId="4" borderId="1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CCCC"/>
      <color rgb="FFCCE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48"/>
  <sheetViews>
    <sheetView tabSelected="1" zoomScale="80" zoomScaleNormal="80"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AF2" sqref="AF2"/>
    </sheetView>
  </sheetViews>
  <sheetFormatPr defaultColWidth="9.1328125" defaultRowHeight="11.65" x14ac:dyDescent="0.35"/>
  <cols>
    <col min="1" max="1" width="30.3984375" style="27" customWidth="1"/>
    <col min="2" max="2" width="16" style="27" hidden="1" customWidth="1"/>
    <col min="3" max="3" width="15.73046875" style="27" hidden="1" customWidth="1"/>
    <col min="4" max="4" width="16.265625" style="27" hidden="1" customWidth="1"/>
    <col min="5" max="5" width="16.73046875" style="27" hidden="1" customWidth="1"/>
    <col min="6" max="6" width="15.59765625" style="27" hidden="1" customWidth="1"/>
    <col min="7" max="7" width="18.59765625" style="27" hidden="1" customWidth="1"/>
    <col min="8" max="8" width="17.3984375" style="27" hidden="1" customWidth="1"/>
    <col min="9" max="12" width="21.265625" style="27" hidden="1" customWidth="1"/>
    <col min="13" max="13" width="15.265625" style="27" hidden="1" customWidth="1"/>
    <col min="14" max="14" width="15.3984375" style="37" hidden="1" customWidth="1"/>
    <col min="15" max="15" width="0.1328125" style="63" hidden="1" customWidth="1"/>
    <col min="16" max="16" width="15.86328125" style="61" hidden="1" customWidth="1"/>
    <col min="17" max="17" width="13.73046875" style="61" hidden="1" customWidth="1"/>
    <col min="18" max="19" width="15.3984375" style="66" hidden="1" customWidth="1"/>
    <col min="20" max="25" width="15.265625" style="66" customWidth="1"/>
    <col min="26" max="27" width="15.265625" style="61" customWidth="1"/>
    <col min="28" max="16384" width="9.1328125" style="27"/>
  </cols>
  <sheetData>
    <row r="1" spans="1:27" s="16" customFormat="1" ht="50.25" customHeight="1" x14ac:dyDescent="0.35">
      <c r="A1" s="14"/>
      <c r="B1" s="14" t="s">
        <v>18</v>
      </c>
      <c r="C1" s="14" t="s">
        <v>19</v>
      </c>
      <c r="D1" s="14" t="s">
        <v>20</v>
      </c>
      <c r="E1" s="18" t="s">
        <v>29</v>
      </c>
      <c r="F1" s="14" t="s">
        <v>21</v>
      </c>
      <c r="G1" s="18" t="s">
        <v>28</v>
      </c>
      <c r="H1" s="14" t="s">
        <v>24</v>
      </c>
      <c r="I1" s="18" t="s">
        <v>27</v>
      </c>
      <c r="J1" s="14" t="s">
        <v>31</v>
      </c>
      <c r="K1" s="18" t="s">
        <v>32</v>
      </c>
      <c r="L1" s="38" t="s">
        <v>34</v>
      </c>
      <c r="M1" s="18" t="s">
        <v>35</v>
      </c>
      <c r="N1" s="38" t="s">
        <v>40</v>
      </c>
      <c r="O1" s="18" t="s">
        <v>41</v>
      </c>
      <c r="P1" s="38" t="s">
        <v>39</v>
      </c>
      <c r="Q1" s="18" t="s">
        <v>44</v>
      </c>
      <c r="R1" s="69" t="s">
        <v>43</v>
      </c>
      <c r="S1" s="18" t="s">
        <v>46</v>
      </c>
      <c r="T1" s="38" t="s">
        <v>47</v>
      </c>
      <c r="U1" s="18" t="s">
        <v>52</v>
      </c>
      <c r="V1" s="38" t="s">
        <v>65</v>
      </c>
      <c r="W1" s="18" t="s">
        <v>66</v>
      </c>
      <c r="X1" s="38" t="s">
        <v>71</v>
      </c>
      <c r="Y1" s="18" t="s">
        <v>69</v>
      </c>
      <c r="Z1" s="38" t="s">
        <v>72</v>
      </c>
      <c r="AA1" s="110" t="s">
        <v>70</v>
      </c>
    </row>
    <row r="2" spans="1:27" x14ac:dyDescent="0.35">
      <c r="A2" s="1" t="s">
        <v>64</v>
      </c>
      <c r="B2" s="2">
        <v>900</v>
      </c>
      <c r="C2" s="2">
        <v>600</v>
      </c>
      <c r="D2" s="2">
        <v>593</v>
      </c>
      <c r="E2" s="19">
        <v>510.39</v>
      </c>
      <c r="F2" s="2">
        <v>600</v>
      </c>
      <c r="G2" s="19">
        <v>535.6</v>
      </c>
      <c r="H2" s="2">
        <v>600</v>
      </c>
      <c r="I2" s="19">
        <v>747.91</v>
      </c>
      <c r="J2" s="2">
        <v>600</v>
      </c>
      <c r="K2" s="19">
        <v>759</v>
      </c>
      <c r="L2" s="40">
        <v>800</v>
      </c>
      <c r="M2" s="19">
        <v>996.8</v>
      </c>
      <c r="N2" s="52">
        <v>800</v>
      </c>
      <c r="O2" s="42">
        <v>1106</v>
      </c>
      <c r="P2" s="52">
        <v>1000</v>
      </c>
      <c r="Q2" s="79">
        <v>1233.7</v>
      </c>
      <c r="R2" s="70">
        <v>1200</v>
      </c>
      <c r="S2" s="42">
        <v>1297.21</v>
      </c>
      <c r="T2" s="52">
        <v>1300</v>
      </c>
      <c r="U2" s="42">
        <v>1229.68</v>
      </c>
      <c r="V2" s="52">
        <v>1400</v>
      </c>
      <c r="W2" s="68">
        <v>1230.31</v>
      </c>
      <c r="X2" s="52">
        <v>1400</v>
      </c>
      <c r="Y2" s="42">
        <v>1533.46</v>
      </c>
      <c r="Z2" s="52">
        <v>1400</v>
      </c>
      <c r="AA2" s="136">
        <v>1600</v>
      </c>
    </row>
    <row r="3" spans="1:27" x14ac:dyDescent="0.35">
      <c r="A3" s="1" t="s">
        <v>58</v>
      </c>
      <c r="B3" s="2"/>
      <c r="C3" s="2"/>
      <c r="D3" s="2"/>
      <c r="E3" s="19"/>
      <c r="F3" s="2"/>
      <c r="G3" s="19"/>
      <c r="H3" s="2"/>
      <c r="I3" s="19"/>
      <c r="J3" s="2"/>
      <c r="K3" s="19"/>
      <c r="L3" s="40"/>
      <c r="M3" s="19"/>
      <c r="N3" s="52"/>
      <c r="O3" s="42"/>
      <c r="P3" s="52"/>
      <c r="Q3" s="79"/>
      <c r="R3" s="70"/>
      <c r="S3" s="42"/>
      <c r="T3" s="52"/>
      <c r="U3" s="42"/>
      <c r="V3" s="52"/>
      <c r="W3" s="68"/>
      <c r="X3" s="52"/>
      <c r="Y3" s="42"/>
      <c r="Z3" s="52"/>
      <c r="AA3" s="111"/>
    </row>
    <row r="4" spans="1:27" ht="15.75" customHeight="1" x14ac:dyDescent="0.35">
      <c r="A4" s="3" t="s">
        <v>59</v>
      </c>
      <c r="B4" s="2">
        <v>6000</v>
      </c>
      <c r="C4" s="2">
        <v>6000</v>
      </c>
      <c r="D4" s="2">
        <v>6000</v>
      </c>
      <c r="E4" s="19">
        <v>3471.5</v>
      </c>
      <c r="F4" s="2">
        <v>6000</v>
      </c>
      <c r="G4" s="19">
        <v>2702.14</v>
      </c>
      <c r="H4" s="2">
        <v>5000</v>
      </c>
      <c r="I4" s="19">
        <v>1998.5</v>
      </c>
      <c r="J4" s="2">
        <v>3500</v>
      </c>
      <c r="K4" s="19">
        <v>3049</v>
      </c>
      <c r="L4" s="40">
        <v>2500</v>
      </c>
      <c r="M4" s="19">
        <v>4125.93</v>
      </c>
      <c r="N4" s="52">
        <v>3100</v>
      </c>
      <c r="O4" s="42">
        <v>4767</v>
      </c>
      <c r="P4" s="52">
        <v>4200</v>
      </c>
      <c r="Q4" s="79">
        <v>4436.4399999999996</v>
      </c>
      <c r="R4" s="70">
        <v>4800</v>
      </c>
      <c r="S4" s="42">
        <v>3925.66</v>
      </c>
      <c r="T4" s="52">
        <v>2400</v>
      </c>
      <c r="U4" s="42">
        <v>3581.59</v>
      </c>
      <c r="V4" s="52">
        <v>8500</v>
      </c>
      <c r="W4" s="68">
        <v>4610.1400000000003</v>
      </c>
      <c r="X4" s="52">
        <v>4000</v>
      </c>
      <c r="Y4" s="42">
        <v>5669.63</v>
      </c>
      <c r="Z4" s="52">
        <v>4700</v>
      </c>
      <c r="AA4" s="136">
        <v>6000</v>
      </c>
    </row>
    <row r="5" spans="1:27" ht="15.75" customHeight="1" x14ac:dyDescent="0.35">
      <c r="A5" s="3" t="s">
        <v>60</v>
      </c>
      <c r="B5" s="2"/>
      <c r="C5" s="2"/>
      <c r="D5" s="2"/>
      <c r="E5" s="19"/>
      <c r="F5" s="2"/>
      <c r="G5" s="19"/>
      <c r="H5" s="2"/>
      <c r="I5" s="19"/>
      <c r="J5" s="2"/>
      <c r="K5" s="19"/>
      <c r="L5" s="40"/>
      <c r="M5" s="19"/>
      <c r="N5" s="52"/>
      <c r="O5" s="20" t="s">
        <v>17</v>
      </c>
      <c r="P5" s="53"/>
      <c r="Q5" s="80" t="s">
        <v>17</v>
      </c>
      <c r="R5" s="71"/>
      <c r="S5" s="20" t="s">
        <v>17</v>
      </c>
      <c r="T5" s="53"/>
      <c r="U5" s="20">
        <v>3109.69</v>
      </c>
      <c r="V5" s="53" t="s">
        <v>17</v>
      </c>
      <c r="W5" s="127">
        <v>3394.46</v>
      </c>
      <c r="X5" s="53">
        <v>3300</v>
      </c>
      <c r="Y5" s="20">
        <v>3867.68</v>
      </c>
      <c r="Z5" s="52">
        <v>3500</v>
      </c>
      <c r="AA5" s="111">
        <v>3900</v>
      </c>
    </row>
    <row r="6" spans="1:27" ht="15.75" customHeight="1" x14ac:dyDescent="0.35">
      <c r="A6" s="3" t="s">
        <v>61</v>
      </c>
      <c r="B6" s="2"/>
      <c r="C6" s="2"/>
      <c r="D6" s="2"/>
      <c r="E6" s="19"/>
      <c r="F6" s="2"/>
      <c r="G6" s="19"/>
      <c r="H6" s="2"/>
      <c r="I6" s="19"/>
      <c r="J6" s="2"/>
      <c r="K6" s="19"/>
      <c r="L6" s="40"/>
      <c r="M6" s="19"/>
      <c r="N6" s="52"/>
      <c r="O6" s="20"/>
      <c r="P6" s="53"/>
      <c r="Q6" s="80"/>
      <c r="R6" s="71"/>
      <c r="S6" s="20"/>
      <c r="T6" s="53"/>
      <c r="U6" s="20">
        <v>314.27999999999997</v>
      </c>
      <c r="V6" s="53"/>
      <c r="W6" s="127"/>
      <c r="X6" s="53">
        <v>350</v>
      </c>
      <c r="Y6" s="20">
        <v>370.06</v>
      </c>
      <c r="Z6" s="52"/>
      <c r="AA6" s="111">
        <v>400</v>
      </c>
    </row>
    <row r="7" spans="1:27" ht="15.75" customHeight="1" x14ac:dyDescent="0.35">
      <c r="A7" s="3" t="s">
        <v>62</v>
      </c>
      <c r="B7" s="2"/>
      <c r="C7" s="2"/>
      <c r="D7" s="2"/>
      <c r="E7" s="19"/>
      <c r="F7" s="2"/>
      <c r="G7" s="19"/>
      <c r="H7" s="2"/>
      <c r="I7" s="19"/>
      <c r="J7" s="2"/>
      <c r="K7" s="19"/>
      <c r="L7" s="40"/>
      <c r="M7" s="19"/>
      <c r="N7" s="52"/>
      <c r="O7" s="20" t="s">
        <v>17</v>
      </c>
      <c r="P7" s="53"/>
      <c r="Q7" s="80" t="s">
        <v>17</v>
      </c>
      <c r="R7" s="71"/>
      <c r="S7" s="20" t="s">
        <v>17</v>
      </c>
      <c r="T7" s="53"/>
      <c r="U7" s="20">
        <v>230.58</v>
      </c>
      <c r="V7" s="53" t="s">
        <v>17</v>
      </c>
      <c r="W7" s="127">
        <v>1272.51</v>
      </c>
      <c r="X7" s="53">
        <v>250</v>
      </c>
      <c r="Y7" s="20">
        <v>1075.5899999999999</v>
      </c>
      <c r="Z7" s="52">
        <v>1500</v>
      </c>
      <c r="AA7" s="136">
        <v>1100</v>
      </c>
    </row>
    <row r="8" spans="1:27" x14ac:dyDescent="0.35">
      <c r="A8" s="1" t="s">
        <v>1</v>
      </c>
      <c r="B8" s="2">
        <v>2500</v>
      </c>
      <c r="C8" s="2">
        <v>2000</v>
      </c>
      <c r="D8" s="2">
        <v>2000</v>
      </c>
      <c r="E8" s="19">
        <v>1662.4</v>
      </c>
      <c r="F8" s="2">
        <v>8000</v>
      </c>
      <c r="G8" s="19">
        <v>6281.7</v>
      </c>
      <c r="H8" s="2">
        <v>3000</v>
      </c>
      <c r="I8" s="19">
        <f>2304.26+864.2</f>
        <v>3168.46</v>
      </c>
      <c r="J8" s="2">
        <v>2000</v>
      </c>
      <c r="K8" s="19">
        <v>2448</v>
      </c>
      <c r="L8" s="40">
        <v>3500</v>
      </c>
      <c r="M8" s="19">
        <v>2258.5</v>
      </c>
      <c r="N8" s="52">
        <v>3500</v>
      </c>
      <c r="O8" s="42">
        <v>2442</v>
      </c>
      <c r="P8" s="52">
        <v>2000</v>
      </c>
      <c r="Q8" s="79">
        <f>1812 + 347.65</f>
        <v>2159.65</v>
      </c>
      <c r="R8" s="70">
        <v>2000</v>
      </c>
      <c r="S8" s="42">
        <v>9541.74</v>
      </c>
      <c r="T8" s="52">
        <v>2000</v>
      </c>
      <c r="U8" s="42">
        <v>3858.87</v>
      </c>
      <c r="V8" s="52">
        <v>2000</v>
      </c>
      <c r="W8" s="68">
        <f>8226.9-6219.25</f>
        <v>2007.6499999999996</v>
      </c>
      <c r="X8" s="52">
        <v>4000</v>
      </c>
      <c r="Y8" s="42">
        <v>3782.51</v>
      </c>
      <c r="Z8" s="52">
        <v>4000</v>
      </c>
      <c r="AA8" s="136">
        <v>4000</v>
      </c>
    </row>
    <row r="9" spans="1:27" x14ac:dyDescent="0.35">
      <c r="A9" s="1" t="s">
        <v>73</v>
      </c>
      <c r="B9" s="2">
        <v>2000</v>
      </c>
      <c r="C9" s="2">
        <v>2000</v>
      </c>
      <c r="D9" s="2">
        <v>3500</v>
      </c>
      <c r="E9" s="36">
        <v>495</v>
      </c>
      <c r="F9" s="3" t="s">
        <v>16</v>
      </c>
      <c r="G9" s="20">
        <v>13970.29</v>
      </c>
      <c r="H9" s="3" t="s">
        <v>17</v>
      </c>
      <c r="I9" s="20" t="s">
        <v>17</v>
      </c>
      <c r="J9" s="3" t="s">
        <v>17</v>
      </c>
      <c r="K9" s="20">
        <v>252</v>
      </c>
      <c r="L9" s="43" t="s">
        <v>17</v>
      </c>
      <c r="M9" s="20" t="s">
        <v>17</v>
      </c>
      <c r="N9" s="53" t="s">
        <v>17</v>
      </c>
      <c r="O9" s="20">
        <v>390</v>
      </c>
      <c r="P9" s="53"/>
      <c r="Q9" s="80"/>
      <c r="R9" s="71"/>
      <c r="S9" s="20"/>
      <c r="T9" s="53"/>
      <c r="U9" s="20"/>
      <c r="V9" s="53"/>
      <c r="W9" s="127"/>
      <c r="X9" s="53"/>
      <c r="Y9" s="20">
        <v>2318.29</v>
      </c>
      <c r="Z9" s="53"/>
      <c r="AA9" s="112">
        <v>2000</v>
      </c>
    </row>
    <row r="10" spans="1:27" ht="15.75" hidden="1" customHeight="1" x14ac:dyDescent="0.35">
      <c r="A10" s="90" t="s">
        <v>63</v>
      </c>
      <c r="B10" s="56" t="s">
        <v>17</v>
      </c>
      <c r="C10" s="56" t="s">
        <v>17</v>
      </c>
      <c r="D10" s="56" t="s">
        <v>17</v>
      </c>
      <c r="E10" s="4" t="s">
        <v>17</v>
      </c>
      <c r="F10" s="4" t="s">
        <v>17</v>
      </c>
      <c r="G10" s="4" t="s">
        <v>17</v>
      </c>
      <c r="H10" s="4" t="s">
        <v>17</v>
      </c>
      <c r="I10" s="4" t="s">
        <v>17</v>
      </c>
      <c r="J10" s="4" t="s">
        <v>17</v>
      </c>
      <c r="K10" s="35" t="s">
        <v>17</v>
      </c>
      <c r="L10" s="4" t="s">
        <v>17</v>
      </c>
      <c r="M10" s="35">
        <v>17144.02</v>
      </c>
      <c r="N10" s="57" t="s">
        <v>17</v>
      </c>
      <c r="O10" s="64">
        <v>1279</v>
      </c>
      <c r="P10" s="58" t="s">
        <v>36</v>
      </c>
      <c r="Q10" s="80">
        <v>6858.47</v>
      </c>
      <c r="R10" s="72">
        <v>6000</v>
      </c>
      <c r="S10" s="64">
        <f>295.38 + 2873 + 4967</f>
        <v>8135.38</v>
      </c>
      <c r="T10" s="65">
        <v>7000</v>
      </c>
      <c r="U10" s="64" t="s">
        <v>17</v>
      </c>
      <c r="V10" s="65" t="s">
        <v>17</v>
      </c>
      <c r="W10" s="127" t="s">
        <v>17</v>
      </c>
      <c r="X10" s="65" t="s">
        <v>17</v>
      </c>
      <c r="Y10" s="64"/>
      <c r="Z10" s="65" t="s">
        <v>17</v>
      </c>
      <c r="AA10" s="113"/>
    </row>
    <row r="11" spans="1:27" hidden="1" x14ac:dyDescent="0.35">
      <c r="A11" s="1" t="s">
        <v>42</v>
      </c>
      <c r="B11" s="56"/>
      <c r="C11" s="56"/>
      <c r="D11" s="56"/>
      <c r="E11" s="4"/>
      <c r="F11" s="4"/>
      <c r="G11" s="4"/>
      <c r="H11" s="4"/>
      <c r="I11" s="4"/>
      <c r="J11" s="4" t="s">
        <v>17</v>
      </c>
      <c r="K11" s="35" t="s">
        <v>17</v>
      </c>
      <c r="L11" s="4" t="s">
        <v>17</v>
      </c>
      <c r="M11" s="35" t="s">
        <v>17</v>
      </c>
      <c r="N11" s="57" t="s">
        <v>17</v>
      </c>
      <c r="O11" s="64" t="s">
        <v>17</v>
      </c>
      <c r="P11" s="65">
        <v>2000</v>
      </c>
      <c r="Q11" s="80">
        <v>2000</v>
      </c>
      <c r="R11" s="72">
        <v>2000</v>
      </c>
      <c r="S11" s="64">
        <v>2000</v>
      </c>
      <c r="T11" s="65">
        <v>0</v>
      </c>
      <c r="U11" s="64" t="s">
        <v>17</v>
      </c>
      <c r="V11" s="65" t="s">
        <v>17</v>
      </c>
      <c r="W11" s="127" t="s">
        <v>17</v>
      </c>
      <c r="X11" s="65" t="s">
        <v>17</v>
      </c>
      <c r="Y11" s="64"/>
      <c r="Z11" s="65" t="s">
        <v>17</v>
      </c>
      <c r="AA11" s="113"/>
    </row>
    <row r="12" spans="1:27" hidden="1" x14ac:dyDescent="0.35">
      <c r="A12" s="1" t="s">
        <v>3</v>
      </c>
      <c r="B12" s="2">
        <v>1000</v>
      </c>
      <c r="C12" s="2">
        <v>1000</v>
      </c>
      <c r="D12" s="2">
        <v>1000</v>
      </c>
      <c r="E12" s="19">
        <v>0</v>
      </c>
      <c r="F12" s="2">
        <v>0</v>
      </c>
      <c r="G12" s="19">
        <v>0</v>
      </c>
      <c r="H12" s="2">
        <v>500</v>
      </c>
      <c r="I12" s="19">
        <v>0</v>
      </c>
      <c r="J12" s="2">
        <v>500</v>
      </c>
      <c r="K12" s="19">
        <v>14</v>
      </c>
      <c r="L12" s="40">
        <v>500</v>
      </c>
      <c r="M12" s="19">
        <v>0</v>
      </c>
      <c r="N12" s="52">
        <v>500</v>
      </c>
      <c r="O12" s="42">
        <v>0</v>
      </c>
      <c r="P12" s="52">
        <v>500</v>
      </c>
      <c r="Q12" s="79">
        <v>0</v>
      </c>
      <c r="R12" s="70">
        <v>500</v>
      </c>
      <c r="S12" s="42">
        <v>0</v>
      </c>
      <c r="T12" s="52">
        <v>500</v>
      </c>
      <c r="U12" s="42">
        <v>0</v>
      </c>
      <c r="V12" s="52">
        <v>500</v>
      </c>
      <c r="W12" s="68">
        <v>0</v>
      </c>
      <c r="X12" s="52">
        <v>500</v>
      </c>
      <c r="Y12" s="42"/>
      <c r="Z12" s="53" t="s">
        <v>17</v>
      </c>
      <c r="AA12" s="112"/>
    </row>
    <row r="13" spans="1:27" hidden="1" x14ac:dyDescent="0.35">
      <c r="A13" s="1" t="s">
        <v>25</v>
      </c>
      <c r="B13" s="2">
        <v>1500</v>
      </c>
      <c r="C13" s="2">
        <v>1000</v>
      </c>
      <c r="D13" s="2">
        <v>1000</v>
      </c>
      <c r="E13" s="19">
        <v>0</v>
      </c>
      <c r="F13" s="2">
        <v>500</v>
      </c>
      <c r="G13" s="19">
        <v>0</v>
      </c>
      <c r="H13" s="2">
        <v>500</v>
      </c>
      <c r="I13" s="19">
        <v>187.5</v>
      </c>
      <c r="J13" s="2">
        <v>500</v>
      </c>
      <c r="K13" s="19">
        <v>0</v>
      </c>
      <c r="L13" s="40">
        <v>500</v>
      </c>
      <c r="M13" s="19">
        <v>0</v>
      </c>
      <c r="N13" s="52">
        <v>500</v>
      </c>
      <c r="O13" s="42">
        <v>0</v>
      </c>
      <c r="P13" s="52">
        <v>500</v>
      </c>
      <c r="Q13" s="79">
        <v>0</v>
      </c>
      <c r="R13" s="70">
        <v>500</v>
      </c>
      <c r="S13" s="42">
        <v>187.5</v>
      </c>
      <c r="T13" s="52">
        <v>500</v>
      </c>
      <c r="U13" s="42">
        <v>0</v>
      </c>
      <c r="V13" s="52">
        <v>500</v>
      </c>
      <c r="W13" s="68">
        <v>0</v>
      </c>
      <c r="X13" s="52">
        <v>500</v>
      </c>
      <c r="Y13" s="42"/>
      <c r="Z13" s="53" t="s">
        <v>17</v>
      </c>
      <c r="AA13" s="112"/>
    </row>
    <row r="14" spans="1:27" ht="26.25" customHeight="1" x14ac:dyDescent="0.35">
      <c r="A14" s="9" t="s">
        <v>51</v>
      </c>
      <c r="B14" s="2" t="s">
        <v>17</v>
      </c>
      <c r="C14" s="2" t="s">
        <v>17</v>
      </c>
      <c r="D14" s="4" t="s">
        <v>17</v>
      </c>
      <c r="E14" s="35" t="s">
        <v>30</v>
      </c>
      <c r="F14" s="4" t="s">
        <v>16</v>
      </c>
      <c r="G14" s="35" t="s">
        <v>17</v>
      </c>
      <c r="H14" s="4" t="s">
        <v>17</v>
      </c>
      <c r="I14" s="35" t="s">
        <v>17</v>
      </c>
      <c r="J14" s="2">
        <v>25000</v>
      </c>
      <c r="K14" s="19">
        <v>25000</v>
      </c>
      <c r="L14" s="40">
        <v>11000</v>
      </c>
      <c r="M14" s="19">
        <v>11000</v>
      </c>
      <c r="N14" s="52">
        <v>20000</v>
      </c>
      <c r="O14" s="42">
        <v>20000</v>
      </c>
      <c r="P14" s="52">
        <v>20000</v>
      </c>
      <c r="Q14" s="79">
        <v>20000</v>
      </c>
      <c r="R14" s="70">
        <v>20000</v>
      </c>
      <c r="S14" s="42">
        <v>20000</v>
      </c>
      <c r="T14" s="52">
        <v>20000</v>
      </c>
      <c r="U14" s="42">
        <v>20000</v>
      </c>
      <c r="V14" s="52">
        <v>20000</v>
      </c>
      <c r="W14" s="68">
        <v>20000</v>
      </c>
      <c r="X14" s="52">
        <v>20000</v>
      </c>
      <c r="Y14" s="42">
        <v>20000</v>
      </c>
      <c r="Z14" s="132">
        <v>25000</v>
      </c>
      <c r="AA14" s="128">
        <v>25000</v>
      </c>
    </row>
    <row r="15" spans="1:27" ht="15" customHeight="1" x14ac:dyDescent="0.35">
      <c r="A15" s="1" t="s">
        <v>9</v>
      </c>
      <c r="B15" s="2">
        <v>2000</v>
      </c>
      <c r="C15" s="2">
        <v>3000</v>
      </c>
      <c r="D15" s="2">
        <v>1000</v>
      </c>
      <c r="E15" s="19">
        <v>4128.92</v>
      </c>
      <c r="F15" s="2">
        <v>500</v>
      </c>
      <c r="G15" s="19">
        <v>5649.55</v>
      </c>
      <c r="H15" s="2">
        <v>3000</v>
      </c>
      <c r="I15" s="19">
        <v>214.8</v>
      </c>
      <c r="J15" s="2">
        <v>1000</v>
      </c>
      <c r="K15" s="19">
        <v>599</v>
      </c>
      <c r="L15" s="40">
        <v>1000</v>
      </c>
      <c r="M15" s="19">
        <v>3177.92</v>
      </c>
      <c r="N15" s="52">
        <v>3000</v>
      </c>
      <c r="O15" s="42">
        <v>8144</v>
      </c>
      <c r="P15" s="52">
        <v>3000</v>
      </c>
      <c r="Q15" s="79">
        <v>2975</v>
      </c>
      <c r="R15" s="70">
        <v>3000</v>
      </c>
      <c r="S15" s="42">
        <v>0</v>
      </c>
      <c r="T15" s="52">
        <v>3000</v>
      </c>
      <c r="U15" s="42">
        <v>1103.97</v>
      </c>
      <c r="V15" s="52">
        <v>3000</v>
      </c>
      <c r="W15" s="68">
        <v>53.96</v>
      </c>
      <c r="X15" s="52">
        <v>3000</v>
      </c>
      <c r="Y15" s="42">
        <v>368.5</v>
      </c>
      <c r="Z15" s="52">
        <v>3000</v>
      </c>
      <c r="AA15" s="111">
        <v>3000</v>
      </c>
    </row>
    <row r="16" spans="1:27" x14ac:dyDescent="0.35">
      <c r="A16" s="1" t="s">
        <v>12</v>
      </c>
      <c r="B16" s="2">
        <v>35000</v>
      </c>
      <c r="C16" s="2">
        <v>40000</v>
      </c>
      <c r="D16" s="2">
        <v>43000</v>
      </c>
      <c r="E16" s="19">
        <v>36039.040000000001</v>
      </c>
      <c r="F16" s="2">
        <v>43000</v>
      </c>
      <c r="G16" s="19">
        <v>31569.74</v>
      </c>
      <c r="H16" s="2">
        <v>44000</v>
      </c>
      <c r="I16" s="19">
        <v>15386.24</v>
      </c>
      <c r="J16" s="2">
        <v>42000</v>
      </c>
      <c r="K16" s="19">
        <v>28808</v>
      </c>
      <c r="L16" s="40">
        <v>40000</v>
      </c>
      <c r="M16" s="19">
        <v>19670.240000000002</v>
      </c>
      <c r="N16" s="52">
        <v>40000</v>
      </c>
      <c r="O16" s="42">
        <v>20736</v>
      </c>
      <c r="P16" s="52">
        <v>30000</v>
      </c>
      <c r="Q16" s="79">
        <v>28903.74</v>
      </c>
      <c r="R16" s="70">
        <v>30000</v>
      </c>
      <c r="S16" s="42">
        <v>33721.410000000003</v>
      </c>
      <c r="T16" s="52">
        <v>32400</v>
      </c>
      <c r="U16" s="42">
        <v>28792.02</v>
      </c>
      <c r="V16" s="52">
        <v>39000</v>
      </c>
      <c r="W16" s="68">
        <v>14615.41</v>
      </c>
      <c r="X16" s="52">
        <v>31000</v>
      </c>
      <c r="Y16" s="42">
        <v>19712</v>
      </c>
      <c r="Z16" s="52">
        <v>31000</v>
      </c>
      <c r="AA16" s="111">
        <v>27000</v>
      </c>
    </row>
    <row r="17" spans="1:27" ht="17.25" customHeight="1" x14ac:dyDescent="0.35">
      <c r="A17" s="1" t="s">
        <v>11</v>
      </c>
      <c r="B17" s="2">
        <v>2000</v>
      </c>
      <c r="C17" s="2">
        <v>2000</v>
      </c>
      <c r="D17" s="2">
        <v>2000</v>
      </c>
      <c r="E17" s="19">
        <v>2000</v>
      </c>
      <c r="F17" s="2">
        <v>2000</v>
      </c>
      <c r="G17" s="19">
        <v>2000</v>
      </c>
      <c r="H17" s="2">
        <v>2000</v>
      </c>
      <c r="I17" s="19">
        <v>2000</v>
      </c>
      <c r="J17" s="2">
        <v>2000</v>
      </c>
      <c r="K17" s="19">
        <v>2000</v>
      </c>
      <c r="L17" s="40">
        <v>2000</v>
      </c>
      <c r="M17" s="19">
        <v>2000</v>
      </c>
      <c r="N17" s="52">
        <v>1500</v>
      </c>
      <c r="O17" s="42">
        <v>1500</v>
      </c>
      <c r="P17" s="52">
        <v>2000</v>
      </c>
      <c r="Q17" s="79">
        <v>2000</v>
      </c>
      <c r="R17" s="70">
        <v>2000</v>
      </c>
      <c r="S17" s="42">
        <v>2000</v>
      </c>
      <c r="T17" s="52">
        <v>2000</v>
      </c>
      <c r="U17" s="42">
        <v>2000</v>
      </c>
      <c r="V17" s="52">
        <v>2000</v>
      </c>
      <c r="W17" s="68">
        <v>2000</v>
      </c>
      <c r="X17" s="52">
        <v>2000</v>
      </c>
      <c r="Y17" s="42">
        <v>2000</v>
      </c>
      <c r="Z17" s="52">
        <v>2000</v>
      </c>
      <c r="AA17" s="111">
        <v>2000</v>
      </c>
    </row>
    <row r="18" spans="1:27" ht="15" hidden="1" customHeight="1" x14ac:dyDescent="0.35">
      <c r="A18" s="1" t="s">
        <v>38</v>
      </c>
      <c r="B18" s="4" t="s">
        <v>17</v>
      </c>
      <c r="C18" s="4" t="s">
        <v>17</v>
      </c>
      <c r="D18" s="4" t="s">
        <v>17</v>
      </c>
      <c r="E18" s="19">
        <v>1900</v>
      </c>
      <c r="F18" s="2">
        <v>1900</v>
      </c>
      <c r="G18" s="19">
        <v>2000</v>
      </c>
      <c r="H18" s="2">
        <v>2000</v>
      </c>
      <c r="I18" s="19">
        <v>1377.6</v>
      </c>
      <c r="J18" s="2">
        <v>2000</v>
      </c>
      <c r="K18" s="19">
        <v>2007</v>
      </c>
      <c r="L18" s="40">
        <v>2000</v>
      </c>
      <c r="M18" s="19">
        <v>2178.17</v>
      </c>
      <c r="N18" s="52">
        <v>2000</v>
      </c>
      <c r="O18" s="42">
        <v>1774</v>
      </c>
      <c r="P18" s="52">
        <v>2000</v>
      </c>
      <c r="Q18" s="79">
        <v>1409.07</v>
      </c>
      <c r="R18" s="71">
        <v>2000</v>
      </c>
      <c r="S18" s="20">
        <v>0</v>
      </c>
      <c r="T18" s="53">
        <v>0</v>
      </c>
      <c r="U18" s="20" t="s">
        <v>17</v>
      </c>
      <c r="V18" s="53" t="s">
        <v>17</v>
      </c>
      <c r="W18" s="127"/>
      <c r="X18" s="53" t="s">
        <v>17</v>
      </c>
      <c r="Y18" s="20"/>
      <c r="Z18" s="53" t="s">
        <v>17</v>
      </c>
      <c r="AA18" s="112"/>
    </row>
    <row r="19" spans="1:27" x14ac:dyDescent="0.35">
      <c r="A19" s="1" t="s">
        <v>7</v>
      </c>
      <c r="B19" s="2">
        <v>6000</v>
      </c>
      <c r="C19" s="2">
        <v>6600</v>
      </c>
      <c r="D19" s="2">
        <v>6600</v>
      </c>
      <c r="E19" s="19">
        <f>6714.43-142</f>
        <v>6572.43</v>
      </c>
      <c r="F19" s="2">
        <v>6600</v>
      </c>
      <c r="G19" s="19">
        <v>6600</v>
      </c>
      <c r="H19" s="2">
        <v>6600</v>
      </c>
      <c r="I19" s="19">
        <v>5010.3500000000004</v>
      </c>
      <c r="J19" s="2">
        <v>6600</v>
      </c>
      <c r="K19" s="19">
        <f>5431-4</f>
        <v>5427</v>
      </c>
      <c r="L19" s="40">
        <v>6600</v>
      </c>
      <c r="M19" s="19">
        <v>6017.48</v>
      </c>
      <c r="N19" s="52">
        <v>6600</v>
      </c>
      <c r="O19" s="42">
        <v>5776</v>
      </c>
      <c r="P19" s="52">
        <v>6600</v>
      </c>
      <c r="Q19" s="79">
        <v>10132</v>
      </c>
      <c r="R19" s="70">
        <v>6600</v>
      </c>
      <c r="S19" s="42">
        <v>5863.27</v>
      </c>
      <c r="T19" s="52">
        <v>6900</v>
      </c>
      <c r="U19" s="42">
        <v>6780.66</v>
      </c>
      <c r="V19" s="52">
        <v>6000</v>
      </c>
      <c r="W19" s="68">
        <v>7470.93</v>
      </c>
      <c r="X19" s="52">
        <v>7000</v>
      </c>
      <c r="Y19" s="42">
        <v>6117.67</v>
      </c>
      <c r="Z19" s="52">
        <v>7500</v>
      </c>
      <c r="AA19" s="111">
        <v>6300</v>
      </c>
    </row>
    <row r="20" spans="1:27" x14ac:dyDescent="0.35">
      <c r="A20" s="1" t="s">
        <v>15</v>
      </c>
      <c r="B20" s="2">
        <v>2000</v>
      </c>
      <c r="C20" s="2">
        <v>0</v>
      </c>
      <c r="D20" s="2">
        <v>7000</v>
      </c>
      <c r="E20" s="19">
        <v>7000</v>
      </c>
      <c r="F20" s="2">
        <v>11120</v>
      </c>
      <c r="G20" s="19">
        <v>11120</v>
      </c>
      <c r="H20" s="2">
        <v>12000</v>
      </c>
      <c r="I20" s="19">
        <v>12000</v>
      </c>
      <c r="J20" s="2">
        <v>14000</v>
      </c>
      <c r="K20" s="19">
        <v>12000</v>
      </c>
      <c r="L20" s="40">
        <v>13000</v>
      </c>
      <c r="M20" s="19">
        <v>13000</v>
      </c>
      <c r="N20" s="52">
        <v>13000</v>
      </c>
      <c r="O20" s="42">
        <v>13000</v>
      </c>
      <c r="P20" s="52">
        <v>13000</v>
      </c>
      <c r="Q20" s="79">
        <v>13000</v>
      </c>
      <c r="R20" s="70">
        <v>15000</v>
      </c>
      <c r="S20" s="42">
        <v>15000</v>
      </c>
      <c r="T20" s="52">
        <v>15000</v>
      </c>
      <c r="U20" s="42">
        <v>15000</v>
      </c>
      <c r="V20" s="52">
        <v>15000</v>
      </c>
      <c r="W20" s="68">
        <v>15000</v>
      </c>
      <c r="X20" s="52">
        <v>15000</v>
      </c>
      <c r="Y20" s="42">
        <v>14000</v>
      </c>
      <c r="Z20" s="52">
        <v>9000</v>
      </c>
      <c r="AA20" s="111">
        <v>13000</v>
      </c>
    </row>
    <row r="21" spans="1:27" x14ac:dyDescent="0.35">
      <c r="A21" s="1" t="s">
        <v>0</v>
      </c>
      <c r="B21" s="2">
        <v>15800</v>
      </c>
      <c r="C21" s="2">
        <v>15800</v>
      </c>
      <c r="D21" s="2">
        <v>13800</v>
      </c>
      <c r="E21" s="19">
        <v>14308.83</v>
      </c>
      <c r="F21" s="2">
        <v>15000</v>
      </c>
      <c r="G21" s="19">
        <v>12186.91</v>
      </c>
      <c r="H21" s="2">
        <v>15000</v>
      </c>
      <c r="I21" s="19">
        <v>11650.54</v>
      </c>
      <c r="J21" s="2">
        <v>13500</v>
      </c>
      <c r="K21" s="19">
        <v>15369</v>
      </c>
      <c r="L21" s="40">
        <v>12500</v>
      </c>
      <c r="M21" s="19">
        <v>15309.02</v>
      </c>
      <c r="N21" s="52">
        <v>15500</v>
      </c>
      <c r="O21" s="42">
        <v>14728</v>
      </c>
      <c r="P21" s="52">
        <v>15500</v>
      </c>
      <c r="Q21" s="79">
        <v>15609</v>
      </c>
      <c r="R21" s="70">
        <v>15500</v>
      </c>
      <c r="S21" s="42">
        <v>17869.560000000001</v>
      </c>
      <c r="T21" s="52">
        <v>17000</v>
      </c>
      <c r="U21" s="42">
        <v>18516.77</v>
      </c>
      <c r="V21" s="52">
        <v>18000</v>
      </c>
      <c r="W21" s="68">
        <v>15477.53</v>
      </c>
      <c r="X21" s="52">
        <v>19000</v>
      </c>
      <c r="Y21" s="42">
        <v>15797.91</v>
      </c>
      <c r="Z21" s="52">
        <v>19000</v>
      </c>
      <c r="AA21" s="111">
        <v>16500</v>
      </c>
    </row>
    <row r="22" spans="1:27" x14ac:dyDescent="0.35">
      <c r="A22" s="9" t="s">
        <v>67</v>
      </c>
      <c r="B22" s="2">
        <v>1750</v>
      </c>
      <c r="C22" s="2">
        <v>1750</v>
      </c>
      <c r="D22" s="2">
        <v>1750</v>
      </c>
      <c r="E22" s="19">
        <v>1658.47</v>
      </c>
      <c r="F22" s="2">
        <v>1750</v>
      </c>
      <c r="G22" s="19">
        <v>2650.11</v>
      </c>
      <c r="H22" s="2">
        <v>1750</v>
      </c>
      <c r="I22" s="19">
        <v>1673.57</v>
      </c>
      <c r="J22" s="2">
        <v>2000</v>
      </c>
      <c r="K22" s="19">
        <v>1456</v>
      </c>
      <c r="L22" s="40">
        <v>2500</v>
      </c>
      <c r="M22" s="19">
        <v>1734.96</v>
      </c>
      <c r="N22" s="52">
        <v>2500</v>
      </c>
      <c r="O22" s="42">
        <v>3205</v>
      </c>
      <c r="P22" s="52">
        <v>2500</v>
      </c>
      <c r="Q22" s="79">
        <v>4365.7299999999996</v>
      </c>
      <c r="R22" s="70">
        <v>3000</v>
      </c>
      <c r="S22" s="42">
        <v>2649.53</v>
      </c>
      <c r="T22" s="52">
        <v>4400</v>
      </c>
      <c r="U22" s="42">
        <v>8788.7999999999993</v>
      </c>
      <c r="V22" s="52">
        <v>4400</v>
      </c>
      <c r="W22" s="68">
        <v>8535</v>
      </c>
      <c r="X22" s="52">
        <v>5000</v>
      </c>
      <c r="Y22" s="42">
        <v>8639.83</v>
      </c>
      <c r="Z22" s="52">
        <v>8400</v>
      </c>
      <c r="AA22" s="111">
        <v>8700</v>
      </c>
    </row>
    <row r="23" spans="1:27" x14ac:dyDescent="0.35">
      <c r="A23" s="1" t="s">
        <v>4</v>
      </c>
      <c r="B23" s="2">
        <v>3904.56</v>
      </c>
      <c r="C23" s="2">
        <v>4000</v>
      </c>
      <c r="D23" s="2">
        <v>4000</v>
      </c>
      <c r="E23" s="19">
        <v>3600</v>
      </c>
      <c r="F23" s="2">
        <v>3500</v>
      </c>
      <c r="G23" s="19">
        <v>3600</v>
      </c>
      <c r="H23" s="2">
        <v>4000</v>
      </c>
      <c r="I23" s="19">
        <v>3700</v>
      </c>
      <c r="J23" s="2">
        <v>4000</v>
      </c>
      <c r="K23" s="19">
        <v>4106</v>
      </c>
      <c r="L23" s="40">
        <v>4000</v>
      </c>
      <c r="M23" s="19">
        <v>4100</v>
      </c>
      <c r="N23" s="52">
        <v>4200</v>
      </c>
      <c r="O23" s="42">
        <v>4100</v>
      </c>
      <c r="P23" s="52">
        <v>4200</v>
      </c>
      <c r="Q23" s="79">
        <v>4200</v>
      </c>
      <c r="R23" s="70">
        <v>4200</v>
      </c>
      <c r="S23" s="42">
        <v>4200</v>
      </c>
      <c r="T23" s="52">
        <v>4200</v>
      </c>
      <c r="U23" s="42">
        <v>4200</v>
      </c>
      <c r="V23" s="52">
        <v>4200</v>
      </c>
      <c r="W23" s="68">
        <v>4300</v>
      </c>
      <c r="X23" s="52">
        <v>4200</v>
      </c>
      <c r="Y23" s="42">
        <v>4200</v>
      </c>
      <c r="Z23" s="52">
        <v>4200</v>
      </c>
      <c r="AA23" s="111">
        <v>4200</v>
      </c>
    </row>
    <row r="24" spans="1:27" x14ac:dyDescent="0.35">
      <c r="A24" s="1" t="s">
        <v>2</v>
      </c>
      <c r="B24" s="2">
        <v>1000</v>
      </c>
      <c r="C24" s="2">
        <v>4000</v>
      </c>
      <c r="D24" s="2">
        <v>3000</v>
      </c>
      <c r="E24" s="19">
        <v>2547</v>
      </c>
      <c r="F24" s="2">
        <v>3000</v>
      </c>
      <c r="G24" s="19">
        <v>1827.7</v>
      </c>
      <c r="H24" s="2">
        <v>3000</v>
      </c>
      <c r="I24" s="19">
        <v>774.26</v>
      </c>
      <c r="J24" s="2">
        <v>2000</v>
      </c>
      <c r="K24" s="19">
        <v>2025</v>
      </c>
      <c r="L24" s="40">
        <v>2000</v>
      </c>
      <c r="M24" s="19">
        <v>306.25</v>
      </c>
      <c r="N24" s="52">
        <v>2000</v>
      </c>
      <c r="O24" s="42">
        <v>2050</v>
      </c>
      <c r="P24" s="52">
        <v>2000</v>
      </c>
      <c r="Q24" s="79">
        <v>2993.75</v>
      </c>
      <c r="R24" s="70">
        <v>2000</v>
      </c>
      <c r="S24" s="42">
        <v>1053</v>
      </c>
      <c r="T24" s="52">
        <v>3000</v>
      </c>
      <c r="U24" s="42">
        <v>11916.4</v>
      </c>
      <c r="V24" s="52">
        <v>3000</v>
      </c>
      <c r="W24" s="68">
        <v>2267.5</v>
      </c>
      <c r="X24" s="52">
        <v>3000</v>
      </c>
      <c r="Y24" s="42">
        <v>867.5</v>
      </c>
      <c r="Z24" s="52">
        <v>4000</v>
      </c>
      <c r="AA24" s="111">
        <v>2000</v>
      </c>
    </row>
    <row r="25" spans="1:27" x14ac:dyDescent="0.35">
      <c r="A25" s="1" t="s">
        <v>6</v>
      </c>
      <c r="B25" s="2">
        <v>3500</v>
      </c>
      <c r="C25" s="2">
        <v>3500</v>
      </c>
      <c r="D25" s="2">
        <v>3000</v>
      </c>
      <c r="E25" s="19">
        <v>3050.33</v>
      </c>
      <c r="F25" s="2">
        <v>1500</v>
      </c>
      <c r="G25" s="19">
        <v>1416.36</v>
      </c>
      <c r="H25" s="2">
        <v>3500</v>
      </c>
      <c r="I25" s="19">
        <v>2770.31</v>
      </c>
      <c r="J25" s="2">
        <v>2500</v>
      </c>
      <c r="K25" s="19">
        <v>2494</v>
      </c>
      <c r="L25" s="40">
        <v>3000</v>
      </c>
      <c r="M25" s="19">
        <v>975.15</v>
      </c>
      <c r="N25" s="52">
        <v>3000</v>
      </c>
      <c r="O25" s="42">
        <v>870</v>
      </c>
      <c r="P25" s="52">
        <v>3000</v>
      </c>
      <c r="Q25" s="79">
        <v>2984.19</v>
      </c>
      <c r="R25" s="70">
        <v>3000</v>
      </c>
      <c r="S25" s="42">
        <v>5083.54</v>
      </c>
      <c r="T25" s="52">
        <v>3000</v>
      </c>
      <c r="U25" s="42">
        <v>4430.5</v>
      </c>
      <c r="V25" s="52">
        <v>7000</v>
      </c>
      <c r="W25" s="68">
        <v>4045.18</v>
      </c>
      <c r="X25" s="52">
        <v>9000</v>
      </c>
      <c r="Y25" s="42">
        <v>4738.63</v>
      </c>
      <c r="Z25" s="52">
        <v>4200</v>
      </c>
      <c r="AA25" s="111">
        <v>4800</v>
      </c>
    </row>
    <row r="26" spans="1:27" x14ac:dyDescent="0.35">
      <c r="A26" s="1" t="s">
        <v>5</v>
      </c>
      <c r="B26" s="2">
        <v>4000</v>
      </c>
      <c r="C26" s="2">
        <v>3565</v>
      </c>
      <c r="D26" s="2">
        <v>2000</v>
      </c>
      <c r="E26" s="19">
        <v>1812</v>
      </c>
      <c r="F26" s="2">
        <v>4500</v>
      </c>
      <c r="G26" s="19">
        <v>0</v>
      </c>
      <c r="H26" s="2">
        <v>4000</v>
      </c>
      <c r="I26" s="19">
        <f>4095+300</f>
        <v>4395</v>
      </c>
      <c r="J26" s="2">
        <v>2000</v>
      </c>
      <c r="K26" s="19">
        <v>900</v>
      </c>
      <c r="L26" s="40">
        <v>4500</v>
      </c>
      <c r="M26" s="19">
        <v>900</v>
      </c>
      <c r="N26" s="52">
        <v>3000</v>
      </c>
      <c r="O26" s="42">
        <v>900</v>
      </c>
      <c r="P26" s="52">
        <v>2000</v>
      </c>
      <c r="Q26" s="79">
        <v>900</v>
      </c>
      <c r="R26" s="70">
        <v>2000</v>
      </c>
      <c r="S26" s="42">
        <v>93.59</v>
      </c>
      <c r="T26" s="52">
        <v>2000</v>
      </c>
      <c r="U26" s="42"/>
      <c r="V26" s="52">
        <v>2000</v>
      </c>
      <c r="W26" s="68"/>
      <c r="X26" s="52">
        <v>2000</v>
      </c>
      <c r="Y26" s="42">
        <v>0</v>
      </c>
      <c r="Z26" s="52">
        <v>2000</v>
      </c>
      <c r="AA26" s="111">
        <v>1500</v>
      </c>
    </row>
    <row r="27" spans="1:27" x14ac:dyDescent="0.35">
      <c r="A27" s="1" t="s">
        <v>8</v>
      </c>
      <c r="B27" s="2">
        <v>2500</v>
      </c>
      <c r="C27" s="2">
        <v>0</v>
      </c>
      <c r="D27" s="2">
        <v>2500</v>
      </c>
      <c r="E27" s="19">
        <v>1957</v>
      </c>
      <c r="F27" s="2">
        <v>0</v>
      </c>
      <c r="G27" s="19">
        <v>0</v>
      </c>
      <c r="H27" s="2">
        <v>2500</v>
      </c>
      <c r="I27" s="19">
        <v>2524.9299999999998</v>
      </c>
      <c r="J27" s="2">
        <v>0</v>
      </c>
      <c r="K27" s="19">
        <v>500</v>
      </c>
      <c r="L27" s="40">
        <v>2800</v>
      </c>
      <c r="M27" s="19">
        <v>1095.7</v>
      </c>
      <c r="N27" s="52">
        <v>0</v>
      </c>
      <c r="O27" s="42">
        <v>0</v>
      </c>
      <c r="P27" s="52">
        <v>2500</v>
      </c>
      <c r="Q27" s="79">
        <v>1181.3</v>
      </c>
      <c r="R27" s="70">
        <v>0</v>
      </c>
      <c r="S27" s="42"/>
      <c r="T27" s="52">
        <v>1300</v>
      </c>
      <c r="U27" s="42">
        <v>1872.67</v>
      </c>
      <c r="V27" s="52">
        <v>0</v>
      </c>
      <c r="W27" s="68"/>
      <c r="X27" s="52">
        <v>1900</v>
      </c>
      <c r="Y27" s="42">
        <v>807.1</v>
      </c>
      <c r="Z27" s="52">
        <v>0</v>
      </c>
      <c r="AA27" s="111">
        <v>1000</v>
      </c>
    </row>
    <row r="28" spans="1:27" x14ac:dyDescent="0.35">
      <c r="A28" s="28" t="s">
        <v>10</v>
      </c>
      <c r="B28" s="15">
        <f t="shared" ref="B28:S28" si="0">SUM(B2:B27)</f>
        <v>93354.559999999998</v>
      </c>
      <c r="C28" s="15">
        <f t="shared" si="0"/>
        <v>96815</v>
      </c>
      <c r="D28" s="15">
        <f t="shared" si="0"/>
        <v>103743</v>
      </c>
      <c r="E28" s="30">
        <f t="shared" si="0"/>
        <v>92713.31</v>
      </c>
      <c r="F28" s="29">
        <f t="shared" si="0"/>
        <v>109470</v>
      </c>
      <c r="G28" s="30">
        <f t="shared" si="0"/>
        <v>104110.1</v>
      </c>
      <c r="H28" s="29">
        <f t="shared" si="0"/>
        <v>112950</v>
      </c>
      <c r="I28" s="30">
        <f t="shared" si="0"/>
        <v>69579.97</v>
      </c>
      <c r="J28" s="29">
        <f t="shared" si="0"/>
        <v>125700</v>
      </c>
      <c r="K28" s="30">
        <f t="shared" si="0"/>
        <v>109213</v>
      </c>
      <c r="L28" s="39">
        <f t="shared" si="0"/>
        <v>114700</v>
      </c>
      <c r="M28" s="30">
        <f t="shared" si="0"/>
        <v>105990.14</v>
      </c>
      <c r="N28" s="88">
        <f t="shared" si="0"/>
        <v>124700</v>
      </c>
      <c r="O28" s="87">
        <f t="shared" si="0"/>
        <v>106767</v>
      </c>
      <c r="P28" s="106">
        <f t="shared" si="0"/>
        <v>118500</v>
      </c>
      <c r="Q28" s="107">
        <f t="shared" si="0"/>
        <v>127342.04000000001</v>
      </c>
      <c r="R28" s="108">
        <f t="shared" si="0"/>
        <v>125300</v>
      </c>
      <c r="S28" s="109">
        <f t="shared" si="0"/>
        <v>132621.39000000001</v>
      </c>
      <c r="T28" s="106">
        <f>SUM(T2:T27)</f>
        <v>127900</v>
      </c>
      <c r="U28" s="109">
        <f>SUM(U2:U27)</f>
        <v>135726.48000000001</v>
      </c>
      <c r="V28" s="106">
        <f t="shared" ref="V28:W28" si="1">SUM(V2:V27)</f>
        <v>136500</v>
      </c>
      <c r="W28" s="68">
        <f t="shared" si="1"/>
        <v>106280.57999999999</v>
      </c>
      <c r="X28" s="106">
        <f>SUM(X2:X27)</f>
        <v>136400</v>
      </c>
      <c r="Y28" s="109">
        <f>SUM(Y2:Y27)</f>
        <v>115866.36000000002</v>
      </c>
      <c r="Z28" s="106">
        <f t="shared" ref="Z28:AA28" si="2">SUM(Z2:Z27)</f>
        <v>134400</v>
      </c>
      <c r="AA28" s="131">
        <f t="shared" si="2"/>
        <v>134000</v>
      </c>
    </row>
    <row r="29" spans="1:27" ht="15.75" customHeight="1" x14ac:dyDescent="0.4">
      <c r="A29" s="1" t="s">
        <v>37</v>
      </c>
      <c r="B29" s="2">
        <v>-23810.85</v>
      </c>
      <c r="C29" s="2">
        <v>-25530.16</v>
      </c>
      <c r="D29" s="2">
        <v>-11148.6</v>
      </c>
      <c r="E29" s="21"/>
      <c r="F29" s="2"/>
      <c r="G29" s="19"/>
      <c r="H29" s="2"/>
      <c r="I29" s="19"/>
      <c r="J29" s="2"/>
      <c r="K29" s="19">
        <f>+K30-K28</f>
        <v>23684</v>
      </c>
      <c r="L29" s="44"/>
      <c r="M29" s="19">
        <f>+M30-M28</f>
        <v>14678.25</v>
      </c>
      <c r="N29" s="52"/>
      <c r="O29" s="67">
        <f>+O30-O28</f>
        <v>29516</v>
      </c>
      <c r="P29" s="52"/>
      <c r="Q29" s="79"/>
      <c r="R29" s="73"/>
      <c r="S29" s="67"/>
      <c r="T29" s="86"/>
      <c r="U29" s="67"/>
      <c r="V29" s="86"/>
      <c r="W29" s="129"/>
      <c r="X29" s="86"/>
      <c r="Y29" s="67"/>
      <c r="Z29" s="86"/>
      <c r="AA29" s="114"/>
    </row>
    <row r="30" spans="1:27" ht="12.75" customHeight="1" x14ac:dyDescent="0.35">
      <c r="A30" s="1" t="s">
        <v>33</v>
      </c>
      <c r="B30" s="2"/>
      <c r="C30" s="2"/>
      <c r="D30" s="2"/>
      <c r="E30" s="21"/>
      <c r="F30" s="2"/>
      <c r="G30" s="19"/>
      <c r="H30" s="2"/>
      <c r="I30" s="19"/>
      <c r="J30" s="2"/>
      <c r="K30" s="19">
        <v>132897</v>
      </c>
      <c r="L30" s="44"/>
      <c r="M30" s="34">
        <v>120668.39</v>
      </c>
      <c r="N30" s="52"/>
      <c r="O30" s="68">
        <v>136283</v>
      </c>
      <c r="P30" s="52"/>
      <c r="Q30" s="79">
        <v>124432.03</v>
      </c>
      <c r="R30" s="70"/>
      <c r="S30" s="42">
        <v>153642.74</v>
      </c>
      <c r="T30" s="52"/>
      <c r="U30" s="42">
        <v>164557.51999999999</v>
      </c>
      <c r="V30" s="52"/>
      <c r="W30" s="68"/>
      <c r="X30" s="52"/>
      <c r="Y30" s="42"/>
      <c r="Z30" s="52"/>
      <c r="AA30" s="111"/>
    </row>
    <row r="31" spans="1:27" x14ac:dyDescent="0.35">
      <c r="A31" s="1" t="s">
        <v>13</v>
      </c>
      <c r="B31" s="2"/>
      <c r="C31" s="2"/>
      <c r="D31" s="2">
        <v>-21523.01</v>
      </c>
      <c r="E31" s="21"/>
      <c r="F31" s="5">
        <v>-30000</v>
      </c>
      <c r="G31" s="21"/>
      <c r="H31" s="5">
        <v>-29000</v>
      </c>
      <c r="I31" s="21"/>
      <c r="J31" s="5">
        <v>0</v>
      </c>
      <c r="K31" s="21"/>
      <c r="L31" s="44"/>
      <c r="M31" s="42"/>
      <c r="N31" s="52"/>
      <c r="O31" s="42"/>
      <c r="P31" s="52"/>
      <c r="Q31" s="79"/>
      <c r="R31" s="70"/>
      <c r="S31" s="42"/>
      <c r="T31" s="52"/>
      <c r="U31" s="42"/>
      <c r="V31" s="52"/>
      <c r="W31" s="68"/>
      <c r="X31" s="52"/>
      <c r="Y31" s="42"/>
      <c r="Z31" s="52"/>
      <c r="AA31" s="111"/>
    </row>
    <row r="32" spans="1:27" ht="23.25" x14ac:dyDescent="0.35">
      <c r="A32" s="6" t="s">
        <v>54</v>
      </c>
      <c r="B32" s="2"/>
      <c r="C32" s="2"/>
      <c r="D32" s="2"/>
      <c r="E32" s="31">
        <v>3711.95</v>
      </c>
      <c r="F32" s="5"/>
      <c r="G32" s="21">
        <v>818</v>
      </c>
      <c r="H32" s="5">
        <v>3500</v>
      </c>
      <c r="I32" s="21">
        <v>4006.92</v>
      </c>
      <c r="J32" s="5">
        <v>1800</v>
      </c>
      <c r="K32" s="21">
        <v>261</v>
      </c>
      <c r="L32" s="44">
        <v>2000</v>
      </c>
      <c r="M32" s="42">
        <v>281.86</v>
      </c>
      <c r="N32" s="52">
        <v>150</v>
      </c>
      <c r="O32" s="42">
        <v>89</v>
      </c>
      <c r="P32" s="52">
        <v>150</v>
      </c>
      <c r="Q32" s="79">
        <f>94.54+101</f>
        <v>195.54000000000002</v>
      </c>
      <c r="R32" s="70">
        <v>150</v>
      </c>
      <c r="S32" s="42">
        <f>106.27+1900</f>
        <v>2006.27</v>
      </c>
      <c r="T32" s="52">
        <v>150</v>
      </c>
      <c r="U32" s="42">
        <v>309.3</v>
      </c>
      <c r="V32" s="52">
        <v>150</v>
      </c>
      <c r="W32" s="68">
        <v>2122.86</v>
      </c>
      <c r="X32" s="52">
        <v>300</v>
      </c>
      <c r="Y32" s="42">
        <v>4329.16</v>
      </c>
      <c r="Z32" s="52">
        <v>1000</v>
      </c>
      <c r="AA32" s="111">
        <v>3500</v>
      </c>
    </row>
    <row r="33" spans="1:27" x14ac:dyDescent="0.35">
      <c r="A33" s="6" t="s">
        <v>53</v>
      </c>
      <c r="B33" s="2"/>
      <c r="C33" s="2"/>
      <c r="D33" s="2"/>
      <c r="E33" s="31"/>
      <c r="F33" s="5"/>
      <c r="G33" s="21"/>
      <c r="H33" s="5"/>
      <c r="I33" s="21"/>
      <c r="J33" s="5"/>
      <c r="K33" s="21"/>
      <c r="L33" s="44"/>
      <c r="M33" s="42"/>
      <c r="N33" s="52"/>
      <c r="O33" s="42"/>
      <c r="P33" s="52"/>
      <c r="Q33" s="79"/>
      <c r="R33" s="70"/>
      <c r="S33" s="42"/>
      <c r="T33" s="52"/>
      <c r="U33" s="42">
        <v>5307</v>
      </c>
      <c r="V33" s="52"/>
      <c r="W33" s="68">
        <v>-960</v>
      </c>
      <c r="X33" s="52"/>
      <c r="Y33" s="42">
        <v>600</v>
      </c>
      <c r="Z33" s="52"/>
      <c r="AA33" s="111">
        <v>200</v>
      </c>
    </row>
    <row r="34" spans="1:27" x14ac:dyDescent="0.35">
      <c r="A34" s="6" t="s">
        <v>55</v>
      </c>
      <c r="B34" s="2"/>
      <c r="C34" s="2"/>
      <c r="D34" s="2"/>
      <c r="E34" s="31"/>
      <c r="F34" s="5"/>
      <c r="G34" s="21"/>
      <c r="H34" s="5"/>
      <c r="I34" s="21"/>
      <c r="J34" s="5"/>
      <c r="K34" s="21"/>
      <c r="L34" s="44"/>
      <c r="M34" s="42"/>
      <c r="N34" s="52"/>
      <c r="O34" s="42"/>
      <c r="P34" s="52"/>
      <c r="Q34" s="79"/>
      <c r="R34" s="70"/>
      <c r="S34" s="42"/>
      <c r="T34" s="52"/>
      <c r="U34" s="42">
        <v>525</v>
      </c>
      <c r="V34" s="52"/>
      <c r="W34" s="68">
        <v>1386.93</v>
      </c>
      <c r="X34" s="52"/>
      <c r="Y34" s="42">
        <v>775</v>
      </c>
      <c r="Z34" s="52"/>
      <c r="AA34" s="111">
        <v>200</v>
      </c>
    </row>
    <row r="35" spans="1:27" x14ac:dyDescent="0.35">
      <c r="A35" s="6" t="s">
        <v>57</v>
      </c>
      <c r="B35" s="2"/>
      <c r="C35" s="2"/>
      <c r="D35" s="2"/>
      <c r="E35" s="31"/>
      <c r="F35" s="5"/>
      <c r="G35" s="21"/>
      <c r="H35" s="5"/>
      <c r="I35" s="21"/>
      <c r="J35" s="5"/>
      <c r="K35" s="21"/>
      <c r="L35" s="44"/>
      <c r="M35" s="42"/>
      <c r="N35" s="52"/>
      <c r="O35" s="42"/>
      <c r="P35" s="52"/>
      <c r="Q35" s="79"/>
      <c r="R35" s="70"/>
      <c r="S35" s="42"/>
      <c r="T35" s="52"/>
      <c r="U35" s="42">
        <f>+U36-U37</f>
        <v>1260</v>
      </c>
      <c r="V35" s="52"/>
      <c r="W35" s="68">
        <f>+W36-W37</f>
        <v>2516.0100000000002</v>
      </c>
      <c r="X35" s="52">
        <v>1300</v>
      </c>
      <c r="Y35" s="42">
        <f>+Y36-Y37</f>
        <v>3058.42</v>
      </c>
      <c r="Z35" s="52">
        <v>2000</v>
      </c>
      <c r="AA35" s="111">
        <v>2000</v>
      </c>
    </row>
    <row r="36" spans="1:27" x14ac:dyDescent="0.35">
      <c r="A36" s="89" t="s">
        <v>56</v>
      </c>
      <c r="B36" s="2"/>
      <c r="C36" s="2"/>
      <c r="D36" s="2"/>
      <c r="E36" s="31"/>
      <c r="F36" s="5"/>
      <c r="G36" s="21"/>
      <c r="H36" s="5"/>
      <c r="I36" s="21"/>
      <c r="J36" s="5"/>
      <c r="K36" s="21"/>
      <c r="L36" s="44"/>
      <c r="M36" s="42"/>
      <c r="N36" s="52"/>
      <c r="O36" s="42" t="s">
        <v>17</v>
      </c>
      <c r="P36" s="52" t="s">
        <v>17</v>
      </c>
      <c r="Q36" s="79" t="s">
        <v>17</v>
      </c>
      <c r="R36" s="70" t="s">
        <v>17</v>
      </c>
      <c r="S36" s="42" t="s">
        <v>17</v>
      </c>
      <c r="T36" s="52" t="s">
        <v>45</v>
      </c>
      <c r="U36" s="42">
        <v>1775</v>
      </c>
      <c r="V36" s="52"/>
      <c r="W36" s="68">
        <v>5528.51</v>
      </c>
      <c r="X36" s="52"/>
      <c r="Y36" s="42">
        <v>8305</v>
      </c>
      <c r="Z36" s="52"/>
      <c r="AA36" s="111"/>
    </row>
    <row r="37" spans="1:27" ht="23.25" x14ac:dyDescent="0.35">
      <c r="A37" s="89" t="s">
        <v>68</v>
      </c>
      <c r="B37" s="2"/>
      <c r="C37" s="2"/>
      <c r="D37" s="2"/>
      <c r="E37" s="31"/>
      <c r="F37" s="5"/>
      <c r="G37" s="21"/>
      <c r="H37" s="5"/>
      <c r="I37" s="21"/>
      <c r="J37" s="5"/>
      <c r="K37" s="21"/>
      <c r="L37" s="44"/>
      <c r="M37" s="42"/>
      <c r="N37" s="52"/>
      <c r="O37" s="42"/>
      <c r="P37" s="52"/>
      <c r="Q37" s="79"/>
      <c r="R37" s="70"/>
      <c r="S37" s="42"/>
      <c r="T37" s="52"/>
      <c r="U37" s="42">
        <v>515</v>
      </c>
      <c r="V37" s="52"/>
      <c r="W37" s="68">
        <v>3012.5</v>
      </c>
      <c r="X37" s="52"/>
      <c r="Y37" s="42">
        <v>5246.58</v>
      </c>
      <c r="Z37" s="52"/>
      <c r="AA37" s="111"/>
    </row>
    <row r="38" spans="1:27" ht="23.65" x14ac:dyDescent="0.4">
      <c r="A38" s="7" t="s">
        <v>26</v>
      </c>
      <c r="B38" s="26">
        <f>B28+B29+B31</f>
        <v>69543.709999999992</v>
      </c>
      <c r="C38" s="26">
        <f>C28+C29+C31</f>
        <v>71284.84</v>
      </c>
      <c r="D38" s="26">
        <f>+D28+D29+D31</f>
        <v>71071.39</v>
      </c>
      <c r="E38" s="17"/>
      <c r="F38" s="26">
        <f>F28+F29+F31</f>
        <v>79470</v>
      </c>
      <c r="G38" s="17">
        <v>94950</v>
      </c>
      <c r="H38" s="26">
        <f>+H28+H31-H32</f>
        <v>80450</v>
      </c>
      <c r="I38" s="31"/>
      <c r="J38" s="26">
        <f t="shared" ref="J38:R38" si="3">+J28+J31-J32</f>
        <v>123900</v>
      </c>
      <c r="K38" s="31">
        <f t="shared" si="3"/>
        <v>108952</v>
      </c>
      <c r="L38" s="40">
        <f t="shared" si="3"/>
        <v>112700</v>
      </c>
      <c r="M38" s="31">
        <f t="shared" si="3"/>
        <v>105708.28</v>
      </c>
      <c r="N38" s="88">
        <f t="shared" si="3"/>
        <v>124550</v>
      </c>
      <c r="O38" s="87">
        <f t="shared" si="3"/>
        <v>106678</v>
      </c>
      <c r="P38" s="115">
        <f t="shared" si="3"/>
        <v>118350</v>
      </c>
      <c r="Q38" s="87"/>
      <c r="R38" s="115">
        <f t="shared" si="3"/>
        <v>125150</v>
      </c>
      <c r="S38" s="87"/>
      <c r="T38" s="115">
        <f>+T28+T31-T32</f>
        <v>127750</v>
      </c>
      <c r="U38" s="87"/>
      <c r="V38" s="115">
        <f>+V28+V31-V32</f>
        <v>136350</v>
      </c>
      <c r="W38" s="121"/>
      <c r="X38" s="115">
        <f>+X28+X31-X32-X35</f>
        <v>134800</v>
      </c>
      <c r="Y38" s="87"/>
      <c r="Z38" s="115">
        <f>+Z28+Z31-Z32-Z35</f>
        <v>131400</v>
      </c>
      <c r="AA38" s="134">
        <f>+AA28+AA31-AA32-AA35</f>
        <v>128500</v>
      </c>
    </row>
    <row r="39" spans="1:27" ht="35.25" x14ac:dyDescent="0.4">
      <c r="A39" s="9" t="s">
        <v>49</v>
      </c>
      <c r="B39" s="8">
        <v>101256385</v>
      </c>
      <c r="C39" s="8">
        <v>102306535</v>
      </c>
      <c r="D39" s="8">
        <v>161633679</v>
      </c>
      <c r="E39" s="23"/>
      <c r="F39" s="10">
        <v>165197264</v>
      </c>
      <c r="G39" s="22">
        <v>198236716</v>
      </c>
      <c r="H39" s="32">
        <v>164622770</v>
      </c>
      <c r="I39" s="33"/>
      <c r="J39" s="32">
        <v>165323311</v>
      </c>
      <c r="K39" s="33"/>
      <c r="L39" s="45">
        <v>205071674</v>
      </c>
      <c r="M39" s="22">
        <v>205071674</v>
      </c>
      <c r="N39" s="45">
        <v>205071674</v>
      </c>
      <c r="O39" s="22">
        <v>205071674</v>
      </c>
      <c r="P39" s="45">
        <v>205071674</v>
      </c>
      <c r="Q39" s="81"/>
      <c r="R39" s="74">
        <v>208602260</v>
      </c>
      <c r="S39" s="22"/>
      <c r="T39" s="45">
        <v>210276790</v>
      </c>
      <c r="U39" s="22"/>
      <c r="V39" s="45">
        <v>210276790</v>
      </c>
      <c r="W39" s="121"/>
      <c r="X39" s="45">
        <v>212326810</v>
      </c>
      <c r="Y39" s="22"/>
      <c r="Z39" s="133">
        <v>212326810</v>
      </c>
      <c r="AA39" s="135">
        <v>214003800</v>
      </c>
    </row>
    <row r="40" spans="1:27" x14ac:dyDescent="0.35">
      <c r="A40" s="1" t="s">
        <v>22</v>
      </c>
      <c r="B40" s="12">
        <v>0.96</v>
      </c>
      <c r="C40" s="12">
        <v>0.96</v>
      </c>
      <c r="D40" s="13">
        <v>0.9</v>
      </c>
      <c r="E40" s="17"/>
      <c r="F40" s="13">
        <v>0.9</v>
      </c>
      <c r="G40" s="23">
        <v>0.9</v>
      </c>
      <c r="H40" s="13">
        <f>+(H38*1000)/(H42*H39)</f>
        <v>0.89291618547325102</v>
      </c>
      <c r="I40" s="25"/>
      <c r="J40" s="13">
        <v>0.9</v>
      </c>
      <c r="K40" s="23">
        <v>0.9</v>
      </c>
      <c r="L40" s="46">
        <v>0.9</v>
      </c>
      <c r="M40" s="59">
        <v>0.9</v>
      </c>
      <c r="N40" s="54">
        <v>0.9</v>
      </c>
      <c r="O40" s="23">
        <v>0.9</v>
      </c>
      <c r="P40" s="54">
        <v>0.9</v>
      </c>
      <c r="Q40" s="82"/>
      <c r="R40" s="75">
        <v>0.9</v>
      </c>
      <c r="S40" s="23"/>
      <c r="T40" s="54">
        <v>0.9</v>
      </c>
      <c r="U40" s="23"/>
      <c r="V40" s="54">
        <v>0.9</v>
      </c>
      <c r="W40" s="130"/>
      <c r="X40" s="54">
        <v>0.9</v>
      </c>
      <c r="Y40" s="23"/>
      <c r="Z40" s="54">
        <v>0.9</v>
      </c>
      <c r="AA40" s="116">
        <v>0.9</v>
      </c>
    </row>
    <row r="41" spans="1:27" x14ac:dyDescent="0.35">
      <c r="A41" s="10" t="s">
        <v>23</v>
      </c>
      <c r="B41" s="120">
        <f t="shared" ref="B41:J41" si="4">B39*B40</f>
        <v>97206129.599999994</v>
      </c>
      <c r="C41" s="120">
        <f t="shared" si="4"/>
        <v>98214273.599999994</v>
      </c>
      <c r="D41" s="120">
        <f t="shared" si="4"/>
        <v>145470311.09999999</v>
      </c>
      <c r="E41" s="121"/>
      <c r="F41" s="120">
        <f t="shared" si="4"/>
        <v>148677537.59999999</v>
      </c>
      <c r="G41" s="122">
        <f t="shared" si="4"/>
        <v>178413044.40000001</v>
      </c>
      <c r="H41" s="120">
        <f t="shared" si="4"/>
        <v>146994335.83044034</v>
      </c>
      <c r="I41" s="122"/>
      <c r="J41" s="120">
        <f t="shared" si="4"/>
        <v>148790979.90000001</v>
      </c>
      <c r="K41" s="122"/>
      <c r="L41" s="123">
        <f t="shared" ref="L41:R41" si="5">L39*L40</f>
        <v>184564506.59999999</v>
      </c>
      <c r="M41" s="124">
        <f t="shared" si="5"/>
        <v>184564506.59999999</v>
      </c>
      <c r="N41" s="123">
        <f t="shared" si="5"/>
        <v>184564506.59999999</v>
      </c>
      <c r="O41" s="124">
        <f t="shared" si="5"/>
        <v>184564506.59999999</v>
      </c>
      <c r="P41" s="123">
        <f t="shared" si="5"/>
        <v>184564506.59999999</v>
      </c>
      <c r="Q41" s="124"/>
      <c r="R41" s="125">
        <f t="shared" si="5"/>
        <v>187742034</v>
      </c>
      <c r="S41" s="124"/>
      <c r="T41" s="123">
        <f t="shared" ref="T41" si="6">T39*T40</f>
        <v>189249111</v>
      </c>
      <c r="U41" s="124"/>
      <c r="V41" s="123">
        <f t="shared" ref="V41:X41" si="7">V39*V40</f>
        <v>189249111</v>
      </c>
      <c r="W41" s="124"/>
      <c r="X41" s="123">
        <f t="shared" si="7"/>
        <v>191094129</v>
      </c>
      <c r="Y41" s="124"/>
      <c r="Z41" s="123">
        <f t="shared" ref="Z41" si="8">Z39*Z40</f>
        <v>191094129</v>
      </c>
      <c r="AA41" s="126">
        <f t="shared" ref="AA41" si="9">AA39*AA40</f>
        <v>192603420</v>
      </c>
    </row>
    <row r="42" spans="1:27" ht="42" customHeight="1" x14ac:dyDescent="0.35">
      <c r="A42" s="7" t="s">
        <v>50</v>
      </c>
      <c r="B42" s="11">
        <f>(B38/B41)*1000</f>
        <v>0.71542515154311837</v>
      </c>
      <c r="C42" s="11">
        <f>(C38/C41)*1000</f>
        <v>0.72580936952528652</v>
      </c>
      <c r="D42" s="11">
        <f>(D38/D41)*1000</f>
        <v>0.48856285150269396</v>
      </c>
      <c r="E42" s="17"/>
      <c r="F42" s="11">
        <f>(F38/F41)*1000</f>
        <v>0.5345124844198389</v>
      </c>
      <c r="G42" s="24">
        <f>(G38/G41)*1000</f>
        <v>0.53219202844340896</v>
      </c>
      <c r="H42" s="11">
        <v>0.54730000000000001</v>
      </c>
      <c r="I42" s="24"/>
      <c r="J42" s="11">
        <f>(J38/J41)*1000</f>
        <v>0.83271176843697892</v>
      </c>
      <c r="K42" s="24"/>
      <c r="L42" s="41">
        <f>(L38/L41)*1000</f>
        <v>0.61062661546431918</v>
      </c>
      <c r="M42" s="24">
        <f>(M38/M41)*1000</f>
        <v>0.57274435885496522</v>
      </c>
      <c r="N42" s="41">
        <f>(N38/N41)*1000</f>
        <v>0.67483180972565171</v>
      </c>
      <c r="O42" s="24"/>
      <c r="P42" s="41">
        <f>(P38/P41)*1000</f>
        <v>0.64123921863533428</v>
      </c>
      <c r="Q42" s="81"/>
      <c r="R42" s="77">
        <f>(R38/R41)*1000</f>
        <v>0.66660617941318356</v>
      </c>
      <c r="S42" s="24"/>
      <c r="T42" s="41">
        <f>(T38/T41)*1000</f>
        <v>0.67503619607491838</v>
      </c>
      <c r="U42" s="24"/>
      <c r="V42" s="41">
        <f>(V38/V41)*1000</f>
        <v>0.72047894586939432</v>
      </c>
      <c r="W42" s="121"/>
      <c r="X42" s="41">
        <f>(X38/X41)*1000</f>
        <v>0.70541151999494445</v>
      </c>
      <c r="Y42" s="24"/>
      <c r="Z42" s="41">
        <f>(Z38/Z41)*1000</f>
        <v>0.68761924130070995</v>
      </c>
      <c r="AA42" s="118">
        <f>(AA38/AA41)*1000</f>
        <v>0.66717403045075729</v>
      </c>
    </row>
    <row r="43" spans="1:27" x14ac:dyDescent="0.35">
      <c r="A43" s="1" t="s">
        <v>48</v>
      </c>
      <c r="B43" s="8">
        <f t="shared" ref="B43:J43" si="10">(B42/1000)*B41</f>
        <v>69543.709999999992</v>
      </c>
      <c r="C43" s="8">
        <f t="shared" si="10"/>
        <v>71284.84</v>
      </c>
      <c r="D43" s="8">
        <f t="shared" si="10"/>
        <v>71071.39</v>
      </c>
      <c r="E43" s="17">
        <v>77361.039999999994</v>
      </c>
      <c r="F43" s="8">
        <f t="shared" si="10"/>
        <v>79470</v>
      </c>
      <c r="G43" s="17">
        <f t="shared" si="10"/>
        <v>94950</v>
      </c>
      <c r="H43" s="8">
        <f t="shared" si="10"/>
        <v>80450</v>
      </c>
      <c r="I43" s="17">
        <v>91985.18</v>
      </c>
      <c r="J43" s="8">
        <f t="shared" si="10"/>
        <v>123900</v>
      </c>
      <c r="K43" s="17">
        <v>125597.46</v>
      </c>
      <c r="L43" s="47">
        <f>(L42/1000)*L41</f>
        <v>112700</v>
      </c>
      <c r="M43" s="60">
        <f>(M42/1000)*M41</f>
        <v>105708.27999999998</v>
      </c>
      <c r="N43" s="55">
        <f t="shared" ref="N43:P43" si="11">(N42/1000)*N41</f>
        <v>124549.99999999999</v>
      </c>
      <c r="O43" s="17">
        <f t="shared" ref="O43" si="12">(O42/1000)*O41</f>
        <v>0</v>
      </c>
      <c r="P43" s="55">
        <f t="shared" si="11"/>
        <v>118349.99999999999</v>
      </c>
      <c r="Q43" s="84"/>
      <c r="R43" s="78">
        <f t="shared" ref="R43" si="13">(R42/1000)*R41</f>
        <v>125150.00000000001</v>
      </c>
      <c r="S43" s="17"/>
      <c r="T43" s="55">
        <f t="shared" ref="T43" si="14">(T42/1000)*T41</f>
        <v>127750</v>
      </c>
      <c r="U43" s="17"/>
      <c r="V43" s="55">
        <f t="shared" ref="V43:X43" si="15">(V42/1000)*V41</f>
        <v>136350</v>
      </c>
      <c r="W43" s="122">
        <v>171634.85</v>
      </c>
      <c r="X43" s="55">
        <f t="shared" si="15"/>
        <v>134800</v>
      </c>
      <c r="Y43" s="17"/>
      <c r="Z43" s="55">
        <f t="shared" ref="Z43" si="16">(Z42/1000)*Z41</f>
        <v>131400</v>
      </c>
      <c r="AA43" s="119">
        <f t="shared" ref="AA43" si="17">(AA42/1000)*AA41</f>
        <v>128500</v>
      </c>
    </row>
    <row r="44" spans="1:27" x14ac:dyDescent="0.35">
      <c r="A44" s="1" t="s">
        <v>14</v>
      </c>
      <c r="B44" s="8">
        <f t="shared" ref="B44:J44" si="18">(B42/1000)*B39</f>
        <v>72441.364583333328</v>
      </c>
      <c r="C44" s="8">
        <f t="shared" si="18"/>
        <v>74255.041666666657</v>
      </c>
      <c r="D44" s="8">
        <f t="shared" si="18"/>
        <v>78968.211111111101</v>
      </c>
      <c r="E44" s="17"/>
      <c r="F44" s="8">
        <f t="shared" si="18"/>
        <v>88300.000000000015</v>
      </c>
      <c r="G44" s="17">
        <f t="shared" si="18"/>
        <v>105499.99999999999</v>
      </c>
      <c r="H44" s="8">
        <f t="shared" si="18"/>
        <v>90098.042021000001</v>
      </c>
      <c r="I44" s="17"/>
      <c r="J44" s="8">
        <f t="shared" si="18"/>
        <v>137666.66666666666</v>
      </c>
      <c r="K44" s="17"/>
      <c r="L44" s="47">
        <f t="shared" ref="L44:R44" si="19">(L42/1000)*L39</f>
        <v>125222.22222222223</v>
      </c>
      <c r="M44" s="60">
        <f t="shared" si="19"/>
        <v>117453.64444444444</v>
      </c>
      <c r="N44" s="47">
        <f t="shared" si="19"/>
        <v>138388.88888888888</v>
      </c>
      <c r="O44" s="60">
        <f t="shared" si="19"/>
        <v>0</v>
      </c>
      <c r="P44" s="47">
        <f t="shared" si="19"/>
        <v>131500</v>
      </c>
      <c r="Q44" s="83"/>
      <c r="R44" s="76">
        <f t="shared" si="19"/>
        <v>139055.55555555556</v>
      </c>
      <c r="S44" s="60"/>
      <c r="T44" s="47">
        <f t="shared" ref="T44" si="20">(T42/1000)*T39</f>
        <v>141944.44444444444</v>
      </c>
      <c r="U44" s="60"/>
      <c r="V44" s="47">
        <f t="shared" ref="V44:X44" si="21">(V42/1000)*V39</f>
        <v>151500</v>
      </c>
      <c r="W44" s="124"/>
      <c r="X44" s="47">
        <f t="shared" si="21"/>
        <v>149777.77777777778</v>
      </c>
      <c r="Y44" s="60"/>
      <c r="Z44" s="47">
        <f t="shared" ref="Z44" si="22">(Z42/1000)*Z39</f>
        <v>146000</v>
      </c>
      <c r="AA44" s="117">
        <f t="shared" ref="AA44" si="23">(AA42/1000)*AA39</f>
        <v>142777.77777777778</v>
      </c>
    </row>
    <row r="45" spans="1:27" x14ac:dyDescent="0.35">
      <c r="A45" s="85"/>
      <c r="B45" s="105"/>
      <c r="C45" s="92"/>
      <c r="D45" s="93"/>
      <c r="E45" s="94">
        <f>+E28-E32-E43</f>
        <v>11640.320000000007</v>
      </c>
      <c r="F45" s="91"/>
      <c r="G45" s="95">
        <v>178607.5</v>
      </c>
      <c r="H45" s="96">
        <v>178607.5</v>
      </c>
      <c r="I45" s="95"/>
      <c r="J45" s="91"/>
      <c r="K45" s="97"/>
      <c r="L45" s="98"/>
      <c r="M45" s="97"/>
      <c r="N45" s="99"/>
      <c r="O45" s="103"/>
      <c r="P45" s="50"/>
      <c r="Q45" s="104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35">
      <c r="A46" s="50"/>
      <c r="B46" s="50"/>
      <c r="C46" s="62"/>
      <c r="D46" s="51"/>
      <c r="E46" s="51"/>
      <c r="F46" s="50"/>
      <c r="G46" s="49"/>
      <c r="H46" s="49"/>
      <c r="I46" s="49"/>
      <c r="J46" s="50"/>
      <c r="K46" s="50"/>
      <c r="L46" s="48"/>
      <c r="M46" s="48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100"/>
      <c r="AA46" s="100"/>
    </row>
    <row r="47" spans="1:27" ht="35.25" customHeight="1" x14ac:dyDescent="0.35">
      <c r="A47" s="50"/>
      <c r="B47" s="50"/>
      <c r="C47" s="62"/>
      <c r="D47" s="51"/>
      <c r="E47" s="51"/>
      <c r="F47" s="50"/>
      <c r="G47" s="49"/>
      <c r="H47" s="49"/>
      <c r="I47" s="49"/>
      <c r="J47" s="50"/>
      <c r="K47" s="50"/>
      <c r="L47" s="48"/>
      <c r="M47" s="48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101"/>
      <c r="AA47" s="101"/>
    </row>
    <row r="48" spans="1:27" ht="46.5" customHeight="1" x14ac:dyDescent="0.35">
      <c r="A48" s="102"/>
      <c r="B48" s="50"/>
      <c r="C48" s="6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101"/>
      <c r="AA48" s="101"/>
    </row>
    <row r="49" spans="1:27" x14ac:dyDescent="0.35">
      <c r="A49" s="50"/>
      <c r="B49" s="50"/>
      <c r="C49" s="50"/>
      <c r="D49" s="50"/>
      <c r="E49" s="50"/>
      <c r="F49" s="50"/>
      <c r="G49" s="50"/>
      <c r="H49" s="50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100"/>
      <c r="AA49" s="100"/>
    </row>
    <row r="50" spans="1:27" x14ac:dyDescent="0.3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100"/>
      <c r="AA50" s="100"/>
    </row>
    <row r="51" spans="1:27" x14ac:dyDescent="0.3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3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3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x14ac:dyDescent="0.3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x14ac:dyDescent="0.3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3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3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x14ac:dyDescent="0.3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x14ac:dyDescent="0.3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x14ac:dyDescent="0.3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x14ac:dyDescent="0.3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x14ac:dyDescent="0.3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x14ac:dyDescent="0.3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x14ac:dyDescent="0.3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1:27" x14ac:dyDescent="0.3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</row>
    <row r="66" spans="1:27" x14ac:dyDescent="0.3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x14ac:dyDescent="0.3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</row>
    <row r="68" spans="1:27" x14ac:dyDescent="0.3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x14ac:dyDescent="0.3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x14ac:dyDescent="0.3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x14ac:dyDescent="0.3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x14ac:dyDescent="0.3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x14ac:dyDescent="0.3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x14ac:dyDescent="0.3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x14ac:dyDescent="0.3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3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:27" x14ac:dyDescent="0.3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:27" x14ac:dyDescent="0.3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7" x14ac:dyDescent="0.3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7" x14ac:dyDescent="0.3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27" x14ac:dyDescent="0.3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</row>
    <row r="82" spans="1:27" x14ac:dyDescent="0.3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pans="1:27" x14ac:dyDescent="0.3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</row>
    <row r="84" spans="1:27" x14ac:dyDescent="0.3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</row>
    <row r="85" spans="1:27" x14ac:dyDescent="0.3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</row>
    <row r="86" spans="1:27" x14ac:dyDescent="0.3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pans="1:27" x14ac:dyDescent="0.3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</row>
    <row r="88" spans="1:27" x14ac:dyDescent="0.3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pans="1:27" x14ac:dyDescent="0.3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pans="1:27" x14ac:dyDescent="0.3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</row>
    <row r="91" spans="1:27" x14ac:dyDescent="0.3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</row>
    <row r="92" spans="1:27" x14ac:dyDescent="0.3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  <row r="93" spans="1:27" x14ac:dyDescent="0.3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</row>
    <row r="94" spans="1:27" x14ac:dyDescent="0.3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</row>
    <row r="95" spans="1:27" x14ac:dyDescent="0.3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96" spans="1:27" x14ac:dyDescent="0.3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</row>
    <row r="97" spans="1:27" x14ac:dyDescent="0.3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</row>
    <row r="98" spans="1:27" x14ac:dyDescent="0.3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</row>
    <row r="99" spans="1:27" x14ac:dyDescent="0.3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</row>
    <row r="100" spans="1:27" x14ac:dyDescent="0.3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</row>
    <row r="101" spans="1:27" x14ac:dyDescent="0.3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1:27" x14ac:dyDescent="0.3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1:27" x14ac:dyDescent="0.3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</row>
    <row r="104" spans="1:27" x14ac:dyDescent="0.3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 x14ac:dyDescent="0.3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</row>
    <row r="106" spans="1:27" x14ac:dyDescent="0.3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1:27" x14ac:dyDescent="0.3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1:27" x14ac:dyDescent="0.3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1:27" x14ac:dyDescent="0.3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</row>
    <row r="110" spans="1:27" x14ac:dyDescent="0.3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1:27" x14ac:dyDescent="0.3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</row>
    <row r="112" spans="1:27" x14ac:dyDescent="0.3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</row>
    <row r="113" spans="1:27" x14ac:dyDescent="0.3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</row>
    <row r="114" spans="1:27" x14ac:dyDescent="0.3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</row>
    <row r="115" spans="1:27" x14ac:dyDescent="0.3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</row>
    <row r="116" spans="1:27" x14ac:dyDescent="0.3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</row>
    <row r="117" spans="1:27" x14ac:dyDescent="0.3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</row>
    <row r="118" spans="1:27" x14ac:dyDescent="0.3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1:27" x14ac:dyDescent="0.3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</row>
    <row r="120" spans="1:27" x14ac:dyDescent="0.3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</row>
    <row r="121" spans="1:27" x14ac:dyDescent="0.3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</row>
    <row r="122" spans="1:27" x14ac:dyDescent="0.3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</row>
    <row r="123" spans="1:27" x14ac:dyDescent="0.3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</row>
    <row r="124" spans="1:27" x14ac:dyDescent="0.3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</row>
    <row r="125" spans="1:27" x14ac:dyDescent="0.3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</row>
    <row r="126" spans="1:27" x14ac:dyDescent="0.3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</row>
    <row r="127" spans="1:27" x14ac:dyDescent="0.3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</row>
    <row r="128" spans="1:27" x14ac:dyDescent="0.3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</row>
    <row r="129" spans="1:27" x14ac:dyDescent="0.3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</row>
    <row r="130" spans="1:27" x14ac:dyDescent="0.3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</row>
    <row r="131" spans="1:27" x14ac:dyDescent="0.3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</row>
    <row r="132" spans="1:27" x14ac:dyDescent="0.3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</row>
    <row r="133" spans="1:27" x14ac:dyDescent="0.3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</row>
    <row r="134" spans="1:27" x14ac:dyDescent="0.3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:27" x14ac:dyDescent="0.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</row>
    <row r="136" spans="1:27" x14ac:dyDescent="0.3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</row>
    <row r="137" spans="1:27" x14ac:dyDescent="0.3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</row>
    <row r="138" spans="1:27" x14ac:dyDescent="0.3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</row>
    <row r="139" spans="1:27" x14ac:dyDescent="0.3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</row>
    <row r="140" spans="1:27" x14ac:dyDescent="0.3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</row>
    <row r="141" spans="1:27" x14ac:dyDescent="0.3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</row>
    <row r="142" spans="1:27" x14ac:dyDescent="0.3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</row>
    <row r="143" spans="1:27" x14ac:dyDescent="0.3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</row>
    <row r="144" spans="1:27" x14ac:dyDescent="0.3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</row>
    <row r="145" spans="1:27" x14ac:dyDescent="0.3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</row>
    <row r="146" spans="1:27" x14ac:dyDescent="0.3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</row>
    <row r="147" spans="1:27" x14ac:dyDescent="0.3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</row>
    <row r="148" spans="1:27" x14ac:dyDescent="0.3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</row>
    <row r="149" spans="1:27" x14ac:dyDescent="0.3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</row>
    <row r="150" spans="1:27" x14ac:dyDescent="0.3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</row>
    <row r="151" spans="1:27" x14ac:dyDescent="0.3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</row>
    <row r="152" spans="1:27" x14ac:dyDescent="0.3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</row>
    <row r="153" spans="1:27" x14ac:dyDescent="0.3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</row>
    <row r="154" spans="1:27" x14ac:dyDescent="0.3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</row>
    <row r="155" spans="1:27" x14ac:dyDescent="0.3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</row>
    <row r="156" spans="1:27" x14ac:dyDescent="0.3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</row>
    <row r="157" spans="1:27" x14ac:dyDescent="0.3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</row>
    <row r="158" spans="1:27" x14ac:dyDescent="0.3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</row>
    <row r="159" spans="1:27" x14ac:dyDescent="0.3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</row>
    <row r="160" spans="1:27" x14ac:dyDescent="0.3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</row>
    <row r="161" spans="1:27" x14ac:dyDescent="0.3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</row>
    <row r="162" spans="1:27" x14ac:dyDescent="0.3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</row>
    <row r="163" spans="1:27" x14ac:dyDescent="0.3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</row>
    <row r="164" spans="1:27" x14ac:dyDescent="0.3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</row>
    <row r="165" spans="1:27" x14ac:dyDescent="0.3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</row>
    <row r="166" spans="1:27" x14ac:dyDescent="0.3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</row>
    <row r="167" spans="1:27" x14ac:dyDescent="0.3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</row>
    <row r="168" spans="1:27" x14ac:dyDescent="0.3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</row>
    <row r="169" spans="1:27" x14ac:dyDescent="0.3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</row>
    <row r="170" spans="1:27" x14ac:dyDescent="0.3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</row>
    <row r="171" spans="1:27" x14ac:dyDescent="0.3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</row>
    <row r="172" spans="1:27" x14ac:dyDescent="0.3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</row>
    <row r="173" spans="1:27" x14ac:dyDescent="0.3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</row>
    <row r="174" spans="1:27" x14ac:dyDescent="0.3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</row>
    <row r="175" spans="1:27" x14ac:dyDescent="0.3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</row>
    <row r="176" spans="1:27" x14ac:dyDescent="0.35">
      <c r="N176" s="61"/>
    </row>
    <row r="177" spans="14:14" x14ac:dyDescent="0.35">
      <c r="N177" s="61"/>
    </row>
    <row r="178" spans="14:14" x14ac:dyDescent="0.35">
      <c r="N178" s="61"/>
    </row>
    <row r="179" spans="14:14" x14ac:dyDescent="0.35">
      <c r="N179" s="61"/>
    </row>
    <row r="180" spans="14:14" x14ac:dyDescent="0.35">
      <c r="N180" s="61"/>
    </row>
    <row r="181" spans="14:14" x14ac:dyDescent="0.35">
      <c r="N181" s="61"/>
    </row>
    <row r="182" spans="14:14" x14ac:dyDescent="0.35">
      <c r="N182" s="61"/>
    </row>
    <row r="183" spans="14:14" x14ac:dyDescent="0.35">
      <c r="N183" s="61"/>
    </row>
    <row r="184" spans="14:14" x14ac:dyDescent="0.35">
      <c r="N184" s="61"/>
    </row>
    <row r="185" spans="14:14" x14ac:dyDescent="0.35">
      <c r="N185" s="61"/>
    </row>
    <row r="186" spans="14:14" x14ac:dyDescent="0.35">
      <c r="N186" s="61"/>
    </row>
    <row r="187" spans="14:14" x14ac:dyDescent="0.35">
      <c r="N187" s="61"/>
    </row>
    <row r="188" spans="14:14" x14ac:dyDescent="0.35">
      <c r="N188" s="61"/>
    </row>
    <row r="189" spans="14:14" x14ac:dyDescent="0.35">
      <c r="N189" s="61"/>
    </row>
    <row r="190" spans="14:14" x14ac:dyDescent="0.35">
      <c r="N190" s="61"/>
    </row>
    <row r="191" spans="14:14" x14ac:dyDescent="0.35">
      <c r="N191" s="61"/>
    </row>
    <row r="192" spans="14:14" x14ac:dyDescent="0.35">
      <c r="N192" s="61"/>
    </row>
    <row r="193" spans="14:14" x14ac:dyDescent="0.35">
      <c r="N193" s="61"/>
    </row>
    <row r="194" spans="14:14" x14ac:dyDescent="0.35">
      <c r="N194" s="61"/>
    </row>
    <row r="195" spans="14:14" x14ac:dyDescent="0.35">
      <c r="N195" s="61"/>
    </row>
    <row r="196" spans="14:14" x14ac:dyDescent="0.35">
      <c r="N196" s="61"/>
    </row>
    <row r="197" spans="14:14" x14ac:dyDescent="0.35">
      <c r="N197" s="61"/>
    </row>
    <row r="198" spans="14:14" x14ac:dyDescent="0.35">
      <c r="N198" s="61"/>
    </row>
    <row r="199" spans="14:14" x14ac:dyDescent="0.35">
      <c r="N199" s="61"/>
    </row>
    <row r="200" spans="14:14" x14ac:dyDescent="0.35">
      <c r="N200" s="61"/>
    </row>
    <row r="201" spans="14:14" x14ac:dyDescent="0.35">
      <c r="N201" s="61"/>
    </row>
    <row r="202" spans="14:14" x14ac:dyDescent="0.35">
      <c r="N202" s="61"/>
    </row>
    <row r="203" spans="14:14" x14ac:dyDescent="0.35">
      <c r="N203" s="61"/>
    </row>
    <row r="204" spans="14:14" x14ac:dyDescent="0.35">
      <c r="N204" s="61"/>
    </row>
    <row r="205" spans="14:14" x14ac:dyDescent="0.35">
      <c r="N205" s="61"/>
    </row>
    <row r="206" spans="14:14" x14ac:dyDescent="0.35">
      <c r="N206" s="61"/>
    </row>
    <row r="207" spans="14:14" x14ac:dyDescent="0.35">
      <c r="N207" s="61"/>
    </row>
    <row r="208" spans="14:14" x14ac:dyDescent="0.35">
      <c r="N208" s="61"/>
    </row>
    <row r="209" spans="14:14" x14ac:dyDescent="0.35">
      <c r="N209" s="61"/>
    </row>
    <row r="210" spans="14:14" x14ac:dyDescent="0.35">
      <c r="N210" s="61"/>
    </row>
    <row r="211" spans="14:14" x14ac:dyDescent="0.35">
      <c r="N211" s="61"/>
    </row>
    <row r="212" spans="14:14" x14ac:dyDescent="0.35">
      <c r="N212" s="61"/>
    </row>
    <row r="213" spans="14:14" x14ac:dyDescent="0.35">
      <c r="N213" s="61"/>
    </row>
    <row r="214" spans="14:14" x14ac:dyDescent="0.35">
      <c r="N214" s="61"/>
    </row>
    <row r="215" spans="14:14" x14ac:dyDescent="0.35">
      <c r="N215" s="61"/>
    </row>
    <row r="216" spans="14:14" x14ac:dyDescent="0.35">
      <c r="N216" s="61"/>
    </row>
    <row r="217" spans="14:14" x14ac:dyDescent="0.35">
      <c r="N217" s="61"/>
    </row>
    <row r="218" spans="14:14" x14ac:dyDescent="0.35">
      <c r="N218" s="61"/>
    </row>
    <row r="219" spans="14:14" x14ac:dyDescent="0.35">
      <c r="N219" s="61"/>
    </row>
    <row r="220" spans="14:14" x14ac:dyDescent="0.35">
      <c r="N220" s="61"/>
    </row>
    <row r="221" spans="14:14" x14ac:dyDescent="0.35">
      <c r="N221" s="61"/>
    </row>
    <row r="222" spans="14:14" x14ac:dyDescent="0.35">
      <c r="N222" s="61"/>
    </row>
    <row r="223" spans="14:14" x14ac:dyDescent="0.35">
      <c r="N223" s="61"/>
    </row>
    <row r="224" spans="14:14" x14ac:dyDescent="0.35">
      <c r="N224" s="61"/>
    </row>
    <row r="225" spans="14:14" x14ac:dyDescent="0.35">
      <c r="N225" s="61"/>
    </row>
    <row r="226" spans="14:14" x14ac:dyDescent="0.35">
      <c r="N226" s="61"/>
    </row>
    <row r="227" spans="14:14" x14ac:dyDescent="0.35">
      <c r="N227" s="61"/>
    </row>
    <row r="228" spans="14:14" x14ac:dyDescent="0.35">
      <c r="N228" s="61"/>
    </row>
    <row r="229" spans="14:14" x14ac:dyDescent="0.35">
      <c r="N229" s="61"/>
    </row>
    <row r="230" spans="14:14" x14ac:dyDescent="0.35">
      <c r="N230" s="61"/>
    </row>
    <row r="231" spans="14:14" x14ac:dyDescent="0.35">
      <c r="N231" s="61"/>
    </row>
    <row r="232" spans="14:14" x14ac:dyDescent="0.35">
      <c r="N232" s="61"/>
    </row>
    <row r="233" spans="14:14" x14ac:dyDescent="0.35">
      <c r="N233" s="61"/>
    </row>
    <row r="234" spans="14:14" x14ac:dyDescent="0.35">
      <c r="N234" s="61"/>
    </row>
    <row r="235" spans="14:14" x14ac:dyDescent="0.35">
      <c r="N235" s="61"/>
    </row>
    <row r="236" spans="14:14" x14ac:dyDescent="0.35">
      <c r="N236" s="61"/>
    </row>
    <row r="237" spans="14:14" x14ac:dyDescent="0.35">
      <c r="N237" s="61"/>
    </row>
    <row r="238" spans="14:14" x14ac:dyDescent="0.35">
      <c r="N238" s="61"/>
    </row>
    <row r="239" spans="14:14" x14ac:dyDescent="0.35">
      <c r="N239" s="61"/>
    </row>
    <row r="240" spans="14:14" x14ac:dyDescent="0.35">
      <c r="N240" s="61"/>
    </row>
    <row r="241" spans="14:14" x14ac:dyDescent="0.35">
      <c r="N241" s="61"/>
    </row>
    <row r="242" spans="14:14" x14ac:dyDescent="0.35">
      <c r="N242" s="61"/>
    </row>
    <row r="243" spans="14:14" x14ac:dyDescent="0.35">
      <c r="N243" s="61"/>
    </row>
    <row r="244" spans="14:14" x14ac:dyDescent="0.35">
      <c r="N244" s="61"/>
    </row>
    <row r="245" spans="14:14" x14ac:dyDescent="0.35">
      <c r="N245" s="61"/>
    </row>
    <row r="246" spans="14:14" x14ac:dyDescent="0.35">
      <c r="N246" s="61"/>
    </row>
    <row r="247" spans="14:14" x14ac:dyDescent="0.35">
      <c r="N247" s="61"/>
    </row>
    <row r="248" spans="14:14" x14ac:dyDescent="0.35">
      <c r="N248" s="61"/>
    </row>
    <row r="249" spans="14:14" x14ac:dyDescent="0.35">
      <c r="N249" s="61"/>
    </row>
    <row r="250" spans="14:14" x14ac:dyDescent="0.35">
      <c r="N250" s="61"/>
    </row>
    <row r="251" spans="14:14" x14ac:dyDescent="0.35">
      <c r="N251" s="61"/>
    </row>
    <row r="252" spans="14:14" x14ac:dyDescent="0.35">
      <c r="N252" s="61"/>
    </row>
    <row r="253" spans="14:14" x14ac:dyDescent="0.35">
      <c r="N253" s="61"/>
    </row>
    <row r="254" spans="14:14" x14ac:dyDescent="0.35">
      <c r="N254" s="61"/>
    </row>
    <row r="255" spans="14:14" x14ac:dyDescent="0.35">
      <c r="N255" s="61"/>
    </row>
    <row r="256" spans="14:14" x14ac:dyDescent="0.35">
      <c r="N256" s="61"/>
    </row>
    <row r="257" spans="14:14" x14ac:dyDescent="0.35">
      <c r="N257" s="61"/>
    </row>
    <row r="258" spans="14:14" x14ac:dyDescent="0.35">
      <c r="N258" s="61"/>
    </row>
    <row r="259" spans="14:14" x14ac:dyDescent="0.35">
      <c r="N259" s="61"/>
    </row>
    <row r="260" spans="14:14" x14ac:dyDescent="0.35">
      <c r="N260" s="61"/>
    </row>
    <row r="261" spans="14:14" x14ac:dyDescent="0.35">
      <c r="N261" s="61"/>
    </row>
    <row r="262" spans="14:14" x14ac:dyDescent="0.35">
      <c r="N262" s="61"/>
    </row>
    <row r="263" spans="14:14" x14ac:dyDescent="0.35">
      <c r="N263" s="61"/>
    </row>
    <row r="264" spans="14:14" x14ac:dyDescent="0.35">
      <c r="N264" s="61"/>
    </row>
    <row r="265" spans="14:14" x14ac:dyDescent="0.35">
      <c r="N265" s="61"/>
    </row>
    <row r="266" spans="14:14" x14ac:dyDescent="0.35">
      <c r="N266" s="61"/>
    </row>
    <row r="267" spans="14:14" x14ac:dyDescent="0.35">
      <c r="N267" s="61"/>
    </row>
    <row r="268" spans="14:14" x14ac:dyDescent="0.35">
      <c r="N268" s="61"/>
    </row>
    <row r="269" spans="14:14" x14ac:dyDescent="0.35">
      <c r="N269" s="61"/>
    </row>
    <row r="270" spans="14:14" x14ac:dyDescent="0.35">
      <c r="N270" s="61"/>
    </row>
    <row r="271" spans="14:14" x14ac:dyDescent="0.35">
      <c r="N271" s="61"/>
    </row>
    <row r="272" spans="14:14" x14ac:dyDescent="0.35">
      <c r="N272" s="61"/>
    </row>
    <row r="273" spans="14:14" x14ac:dyDescent="0.35">
      <c r="N273" s="61"/>
    </row>
    <row r="274" spans="14:14" x14ac:dyDescent="0.35">
      <c r="N274" s="61"/>
    </row>
    <row r="275" spans="14:14" x14ac:dyDescent="0.35">
      <c r="N275" s="61"/>
    </row>
    <row r="276" spans="14:14" x14ac:dyDescent="0.35">
      <c r="N276" s="61"/>
    </row>
    <row r="277" spans="14:14" x14ac:dyDescent="0.35">
      <c r="N277" s="61"/>
    </row>
    <row r="278" spans="14:14" x14ac:dyDescent="0.35">
      <c r="N278" s="61"/>
    </row>
    <row r="279" spans="14:14" x14ac:dyDescent="0.35">
      <c r="N279" s="61"/>
    </row>
    <row r="280" spans="14:14" x14ac:dyDescent="0.35">
      <c r="N280" s="61"/>
    </row>
    <row r="281" spans="14:14" x14ac:dyDescent="0.35">
      <c r="N281" s="61"/>
    </row>
    <row r="282" spans="14:14" x14ac:dyDescent="0.35">
      <c r="N282" s="61"/>
    </row>
    <row r="283" spans="14:14" x14ac:dyDescent="0.35">
      <c r="N283" s="61"/>
    </row>
    <row r="284" spans="14:14" x14ac:dyDescent="0.35">
      <c r="N284" s="61"/>
    </row>
    <row r="285" spans="14:14" x14ac:dyDescent="0.35">
      <c r="N285" s="61"/>
    </row>
    <row r="286" spans="14:14" x14ac:dyDescent="0.35">
      <c r="N286" s="61"/>
    </row>
    <row r="287" spans="14:14" x14ac:dyDescent="0.35">
      <c r="N287" s="61"/>
    </row>
    <row r="288" spans="14:14" x14ac:dyDescent="0.35">
      <c r="N288" s="61"/>
    </row>
    <row r="289" spans="14:14" x14ac:dyDescent="0.35">
      <c r="N289" s="61"/>
    </row>
    <row r="290" spans="14:14" x14ac:dyDescent="0.35">
      <c r="N290" s="61"/>
    </row>
    <row r="291" spans="14:14" x14ac:dyDescent="0.35">
      <c r="N291" s="61"/>
    </row>
    <row r="292" spans="14:14" x14ac:dyDescent="0.35">
      <c r="N292" s="61"/>
    </row>
    <row r="293" spans="14:14" x14ac:dyDescent="0.35">
      <c r="N293" s="61"/>
    </row>
    <row r="294" spans="14:14" x14ac:dyDescent="0.35">
      <c r="N294" s="61"/>
    </row>
    <row r="295" spans="14:14" x14ac:dyDescent="0.35">
      <c r="N295" s="61"/>
    </row>
    <row r="296" spans="14:14" x14ac:dyDescent="0.35">
      <c r="N296" s="61"/>
    </row>
    <row r="297" spans="14:14" x14ac:dyDescent="0.35">
      <c r="N297" s="61"/>
    </row>
    <row r="298" spans="14:14" x14ac:dyDescent="0.35">
      <c r="N298" s="61"/>
    </row>
    <row r="299" spans="14:14" x14ac:dyDescent="0.35">
      <c r="N299" s="61"/>
    </row>
    <row r="300" spans="14:14" x14ac:dyDescent="0.35">
      <c r="N300" s="61"/>
    </row>
    <row r="301" spans="14:14" x14ac:dyDescent="0.35">
      <c r="N301" s="61"/>
    </row>
    <row r="302" spans="14:14" x14ac:dyDescent="0.35">
      <c r="N302" s="61"/>
    </row>
    <row r="303" spans="14:14" x14ac:dyDescent="0.35">
      <c r="N303" s="61"/>
    </row>
    <row r="304" spans="14:14" x14ac:dyDescent="0.35">
      <c r="N304" s="61"/>
    </row>
    <row r="305" spans="14:14" x14ac:dyDescent="0.35">
      <c r="N305" s="61"/>
    </row>
    <row r="306" spans="14:14" x14ac:dyDescent="0.35">
      <c r="N306" s="61"/>
    </row>
    <row r="307" spans="14:14" x14ac:dyDescent="0.35">
      <c r="N307" s="61"/>
    </row>
    <row r="308" spans="14:14" x14ac:dyDescent="0.35">
      <c r="N308" s="61"/>
    </row>
    <row r="309" spans="14:14" x14ac:dyDescent="0.35">
      <c r="N309" s="61"/>
    </row>
    <row r="310" spans="14:14" x14ac:dyDescent="0.35">
      <c r="N310" s="61"/>
    </row>
    <row r="311" spans="14:14" x14ac:dyDescent="0.35">
      <c r="N311" s="61"/>
    </row>
    <row r="312" spans="14:14" x14ac:dyDescent="0.35">
      <c r="N312" s="61"/>
    </row>
    <row r="313" spans="14:14" x14ac:dyDescent="0.35">
      <c r="N313" s="61"/>
    </row>
    <row r="314" spans="14:14" x14ac:dyDescent="0.35">
      <c r="N314" s="61"/>
    </row>
    <row r="315" spans="14:14" x14ac:dyDescent="0.35">
      <c r="N315" s="61"/>
    </row>
    <row r="316" spans="14:14" x14ac:dyDescent="0.35">
      <c r="N316" s="61"/>
    </row>
    <row r="317" spans="14:14" x14ac:dyDescent="0.35">
      <c r="N317" s="61"/>
    </row>
    <row r="318" spans="14:14" x14ac:dyDescent="0.35">
      <c r="N318" s="61"/>
    </row>
    <row r="319" spans="14:14" x14ac:dyDescent="0.35">
      <c r="N319" s="61"/>
    </row>
    <row r="320" spans="14:14" x14ac:dyDescent="0.35">
      <c r="N320" s="61"/>
    </row>
    <row r="321" spans="14:14" x14ac:dyDescent="0.35">
      <c r="N321" s="61"/>
    </row>
    <row r="322" spans="14:14" x14ac:dyDescent="0.35">
      <c r="N322" s="61"/>
    </row>
    <row r="323" spans="14:14" x14ac:dyDescent="0.35">
      <c r="N323" s="61"/>
    </row>
    <row r="324" spans="14:14" x14ac:dyDescent="0.35">
      <c r="N324" s="61"/>
    </row>
    <row r="325" spans="14:14" x14ac:dyDescent="0.35">
      <c r="N325" s="61"/>
    </row>
    <row r="326" spans="14:14" x14ac:dyDescent="0.35">
      <c r="N326" s="61"/>
    </row>
    <row r="327" spans="14:14" x14ac:dyDescent="0.35">
      <c r="N327" s="61"/>
    </row>
    <row r="328" spans="14:14" x14ac:dyDescent="0.35">
      <c r="N328" s="61"/>
    </row>
    <row r="329" spans="14:14" x14ac:dyDescent="0.35">
      <c r="N329" s="61"/>
    </row>
    <row r="330" spans="14:14" x14ac:dyDescent="0.35">
      <c r="N330" s="61"/>
    </row>
    <row r="331" spans="14:14" x14ac:dyDescent="0.35">
      <c r="N331" s="61"/>
    </row>
    <row r="332" spans="14:14" x14ac:dyDescent="0.35">
      <c r="N332" s="61"/>
    </row>
    <row r="333" spans="14:14" x14ac:dyDescent="0.35">
      <c r="N333" s="61"/>
    </row>
    <row r="334" spans="14:14" x14ac:dyDescent="0.35">
      <c r="N334" s="61"/>
    </row>
    <row r="335" spans="14:14" x14ac:dyDescent="0.35">
      <c r="N335" s="61"/>
    </row>
    <row r="336" spans="14:14" x14ac:dyDescent="0.35">
      <c r="N336" s="61"/>
    </row>
    <row r="337" spans="14:14" x14ac:dyDescent="0.35">
      <c r="N337" s="61"/>
    </row>
    <row r="338" spans="14:14" x14ac:dyDescent="0.35">
      <c r="N338" s="61"/>
    </row>
    <row r="339" spans="14:14" x14ac:dyDescent="0.35">
      <c r="N339" s="61"/>
    </row>
    <row r="340" spans="14:14" x14ac:dyDescent="0.35">
      <c r="N340" s="61"/>
    </row>
    <row r="341" spans="14:14" x14ac:dyDescent="0.35">
      <c r="N341" s="61"/>
    </row>
    <row r="342" spans="14:14" x14ac:dyDescent="0.35">
      <c r="N342" s="61"/>
    </row>
    <row r="343" spans="14:14" x14ac:dyDescent="0.35">
      <c r="N343" s="61"/>
    </row>
    <row r="344" spans="14:14" x14ac:dyDescent="0.35">
      <c r="N344" s="61"/>
    </row>
    <row r="345" spans="14:14" x14ac:dyDescent="0.35">
      <c r="N345" s="61"/>
    </row>
    <row r="346" spans="14:14" x14ac:dyDescent="0.35">
      <c r="N346" s="61"/>
    </row>
    <row r="347" spans="14:14" x14ac:dyDescent="0.35">
      <c r="N347" s="61"/>
    </row>
    <row r="348" spans="14:14" x14ac:dyDescent="0.35">
      <c r="N348" s="61"/>
    </row>
    <row r="349" spans="14:14" x14ac:dyDescent="0.35">
      <c r="N349" s="61"/>
    </row>
    <row r="350" spans="14:14" x14ac:dyDescent="0.35">
      <c r="N350" s="61"/>
    </row>
    <row r="351" spans="14:14" x14ac:dyDescent="0.35">
      <c r="N351" s="61"/>
    </row>
    <row r="352" spans="14:14" x14ac:dyDescent="0.35">
      <c r="N352" s="61"/>
    </row>
    <row r="353" spans="14:14" x14ac:dyDescent="0.35">
      <c r="N353" s="61"/>
    </row>
    <row r="354" spans="14:14" x14ac:dyDescent="0.35">
      <c r="N354" s="61"/>
    </row>
    <row r="355" spans="14:14" x14ac:dyDescent="0.35">
      <c r="N355" s="61"/>
    </row>
    <row r="356" spans="14:14" x14ac:dyDescent="0.35">
      <c r="N356" s="61"/>
    </row>
    <row r="357" spans="14:14" x14ac:dyDescent="0.35">
      <c r="N357" s="61"/>
    </row>
    <row r="358" spans="14:14" x14ac:dyDescent="0.35">
      <c r="N358" s="61"/>
    </row>
    <row r="359" spans="14:14" x14ac:dyDescent="0.35">
      <c r="N359" s="61"/>
    </row>
    <row r="360" spans="14:14" x14ac:dyDescent="0.35">
      <c r="N360" s="61"/>
    </row>
    <row r="361" spans="14:14" x14ac:dyDescent="0.35">
      <c r="N361" s="61"/>
    </row>
    <row r="362" spans="14:14" x14ac:dyDescent="0.35">
      <c r="N362" s="61"/>
    </row>
    <row r="363" spans="14:14" x14ac:dyDescent="0.35">
      <c r="N363" s="61"/>
    </row>
    <row r="364" spans="14:14" x14ac:dyDescent="0.35">
      <c r="N364" s="61"/>
    </row>
    <row r="365" spans="14:14" x14ac:dyDescent="0.35">
      <c r="N365" s="61"/>
    </row>
    <row r="366" spans="14:14" x14ac:dyDescent="0.35">
      <c r="N366" s="61"/>
    </row>
    <row r="367" spans="14:14" x14ac:dyDescent="0.35">
      <c r="N367" s="61"/>
    </row>
    <row r="368" spans="14:14" x14ac:dyDescent="0.35">
      <c r="N368" s="61"/>
    </row>
    <row r="369" spans="14:14" x14ac:dyDescent="0.35">
      <c r="N369" s="61"/>
    </row>
    <row r="370" spans="14:14" x14ac:dyDescent="0.35">
      <c r="N370" s="61"/>
    </row>
    <row r="371" spans="14:14" x14ac:dyDescent="0.35">
      <c r="N371" s="61"/>
    </row>
    <row r="372" spans="14:14" x14ac:dyDescent="0.35">
      <c r="N372" s="61"/>
    </row>
    <row r="373" spans="14:14" x14ac:dyDescent="0.35">
      <c r="N373" s="61"/>
    </row>
    <row r="374" spans="14:14" x14ac:dyDescent="0.35">
      <c r="N374" s="61"/>
    </row>
    <row r="375" spans="14:14" x14ac:dyDescent="0.35">
      <c r="N375" s="61"/>
    </row>
    <row r="376" spans="14:14" x14ac:dyDescent="0.35">
      <c r="N376" s="61"/>
    </row>
    <row r="377" spans="14:14" x14ac:dyDescent="0.35">
      <c r="N377" s="61"/>
    </row>
    <row r="378" spans="14:14" x14ac:dyDescent="0.35">
      <c r="N378" s="61"/>
    </row>
    <row r="379" spans="14:14" x14ac:dyDescent="0.35">
      <c r="N379" s="61"/>
    </row>
    <row r="380" spans="14:14" x14ac:dyDescent="0.35">
      <c r="N380" s="61"/>
    </row>
    <row r="381" spans="14:14" x14ac:dyDescent="0.35">
      <c r="N381" s="61"/>
    </row>
    <row r="382" spans="14:14" x14ac:dyDescent="0.35">
      <c r="N382" s="61"/>
    </row>
    <row r="383" spans="14:14" x14ac:dyDescent="0.35">
      <c r="N383" s="61"/>
    </row>
    <row r="384" spans="14:14" x14ac:dyDescent="0.35">
      <c r="N384" s="61"/>
    </row>
    <row r="385" spans="14:14" x14ac:dyDescent="0.35">
      <c r="N385" s="61"/>
    </row>
    <row r="386" spans="14:14" x14ac:dyDescent="0.35">
      <c r="N386" s="61"/>
    </row>
    <row r="387" spans="14:14" x14ac:dyDescent="0.35">
      <c r="N387" s="61"/>
    </row>
    <row r="388" spans="14:14" x14ac:dyDescent="0.35">
      <c r="N388" s="61"/>
    </row>
    <row r="389" spans="14:14" x14ac:dyDescent="0.35">
      <c r="N389" s="61"/>
    </row>
    <row r="390" spans="14:14" x14ac:dyDescent="0.35">
      <c r="N390" s="61"/>
    </row>
    <row r="391" spans="14:14" x14ac:dyDescent="0.35">
      <c r="N391" s="61"/>
    </row>
    <row r="392" spans="14:14" x14ac:dyDescent="0.35">
      <c r="N392" s="61"/>
    </row>
    <row r="393" spans="14:14" x14ac:dyDescent="0.35">
      <c r="N393" s="61"/>
    </row>
    <row r="394" spans="14:14" x14ac:dyDescent="0.35">
      <c r="N394" s="61"/>
    </row>
    <row r="395" spans="14:14" x14ac:dyDescent="0.35">
      <c r="N395" s="61"/>
    </row>
    <row r="396" spans="14:14" x14ac:dyDescent="0.35">
      <c r="N396" s="61"/>
    </row>
    <row r="397" spans="14:14" x14ac:dyDescent="0.35">
      <c r="N397" s="61"/>
    </row>
    <row r="398" spans="14:14" x14ac:dyDescent="0.35">
      <c r="N398" s="61"/>
    </row>
    <row r="399" spans="14:14" x14ac:dyDescent="0.35">
      <c r="N399" s="61"/>
    </row>
    <row r="400" spans="14:14" x14ac:dyDescent="0.35">
      <c r="N400" s="61"/>
    </row>
    <row r="401" spans="14:14" x14ac:dyDescent="0.35">
      <c r="N401" s="61"/>
    </row>
    <row r="402" spans="14:14" x14ac:dyDescent="0.35">
      <c r="N402" s="61"/>
    </row>
    <row r="403" spans="14:14" x14ac:dyDescent="0.35">
      <c r="N403" s="61"/>
    </row>
    <row r="404" spans="14:14" x14ac:dyDescent="0.35">
      <c r="N404" s="61"/>
    </row>
    <row r="405" spans="14:14" x14ac:dyDescent="0.35">
      <c r="N405" s="61"/>
    </row>
    <row r="406" spans="14:14" x14ac:dyDescent="0.35">
      <c r="N406" s="61"/>
    </row>
    <row r="407" spans="14:14" x14ac:dyDescent="0.35">
      <c r="N407" s="61"/>
    </row>
    <row r="408" spans="14:14" x14ac:dyDescent="0.35">
      <c r="N408" s="61"/>
    </row>
    <row r="409" spans="14:14" x14ac:dyDescent="0.35">
      <c r="N409" s="61"/>
    </row>
    <row r="410" spans="14:14" x14ac:dyDescent="0.35">
      <c r="N410" s="61"/>
    </row>
    <row r="411" spans="14:14" x14ac:dyDescent="0.35">
      <c r="N411" s="61"/>
    </row>
    <row r="412" spans="14:14" x14ac:dyDescent="0.35">
      <c r="N412" s="61"/>
    </row>
    <row r="413" spans="14:14" x14ac:dyDescent="0.35">
      <c r="N413" s="61"/>
    </row>
    <row r="414" spans="14:14" x14ac:dyDescent="0.35">
      <c r="N414" s="61"/>
    </row>
    <row r="415" spans="14:14" x14ac:dyDescent="0.35">
      <c r="N415" s="61"/>
    </row>
    <row r="416" spans="14:14" x14ac:dyDescent="0.35">
      <c r="N416" s="61"/>
    </row>
    <row r="417" spans="14:14" x14ac:dyDescent="0.35">
      <c r="N417" s="61"/>
    </row>
    <row r="418" spans="14:14" x14ac:dyDescent="0.35">
      <c r="N418" s="61"/>
    </row>
    <row r="419" spans="14:14" x14ac:dyDescent="0.35">
      <c r="N419" s="61"/>
    </row>
    <row r="420" spans="14:14" x14ac:dyDescent="0.35">
      <c r="N420" s="61"/>
    </row>
    <row r="421" spans="14:14" x14ac:dyDescent="0.35">
      <c r="N421" s="61"/>
    </row>
    <row r="422" spans="14:14" x14ac:dyDescent="0.35">
      <c r="N422" s="61"/>
    </row>
    <row r="423" spans="14:14" x14ac:dyDescent="0.35">
      <c r="N423" s="61"/>
    </row>
    <row r="424" spans="14:14" x14ac:dyDescent="0.35">
      <c r="N424" s="61"/>
    </row>
    <row r="425" spans="14:14" x14ac:dyDescent="0.35">
      <c r="N425" s="61"/>
    </row>
    <row r="426" spans="14:14" x14ac:dyDescent="0.35">
      <c r="N426" s="61"/>
    </row>
    <row r="427" spans="14:14" x14ac:dyDescent="0.35">
      <c r="N427" s="61"/>
    </row>
    <row r="428" spans="14:14" x14ac:dyDescent="0.35">
      <c r="N428" s="61"/>
    </row>
    <row r="429" spans="14:14" x14ac:dyDescent="0.35">
      <c r="N429" s="61"/>
    </row>
    <row r="430" spans="14:14" x14ac:dyDescent="0.35">
      <c r="N430" s="61"/>
    </row>
    <row r="431" spans="14:14" x14ac:dyDescent="0.35">
      <c r="N431" s="61"/>
    </row>
    <row r="432" spans="14:14" x14ac:dyDescent="0.35">
      <c r="N432" s="61"/>
    </row>
    <row r="433" spans="14:14" x14ac:dyDescent="0.35">
      <c r="N433" s="61"/>
    </row>
    <row r="434" spans="14:14" x14ac:dyDescent="0.35">
      <c r="N434" s="61"/>
    </row>
    <row r="435" spans="14:14" x14ac:dyDescent="0.35">
      <c r="N435" s="61"/>
    </row>
    <row r="436" spans="14:14" x14ac:dyDescent="0.35">
      <c r="N436" s="61"/>
    </row>
    <row r="437" spans="14:14" x14ac:dyDescent="0.35">
      <c r="N437" s="61"/>
    </row>
    <row r="438" spans="14:14" x14ac:dyDescent="0.35">
      <c r="N438" s="61"/>
    </row>
    <row r="439" spans="14:14" x14ac:dyDescent="0.35">
      <c r="N439" s="61"/>
    </row>
    <row r="440" spans="14:14" x14ac:dyDescent="0.35">
      <c r="N440" s="61"/>
    </row>
    <row r="441" spans="14:14" x14ac:dyDescent="0.35">
      <c r="N441" s="61"/>
    </row>
    <row r="442" spans="14:14" x14ac:dyDescent="0.35">
      <c r="N442" s="61"/>
    </row>
    <row r="443" spans="14:14" x14ac:dyDescent="0.35">
      <c r="N443" s="61"/>
    </row>
    <row r="444" spans="14:14" x14ac:dyDescent="0.35">
      <c r="N444" s="61"/>
    </row>
    <row r="445" spans="14:14" x14ac:dyDescent="0.35">
      <c r="N445" s="61"/>
    </row>
    <row r="446" spans="14:14" x14ac:dyDescent="0.35">
      <c r="N446" s="61"/>
    </row>
    <row r="447" spans="14:14" x14ac:dyDescent="0.35">
      <c r="N447" s="61"/>
    </row>
    <row r="448" spans="14:14" x14ac:dyDescent="0.35">
      <c r="N448" s="61"/>
    </row>
    <row r="449" spans="14:14" x14ac:dyDescent="0.35">
      <c r="N449" s="61"/>
    </row>
    <row r="450" spans="14:14" x14ac:dyDescent="0.35">
      <c r="N450" s="61"/>
    </row>
    <row r="451" spans="14:14" x14ac:dyDescent="0.35">
      <c r="N451" s="61"/>
    </row>
    <row r="452" spans="14:14" x14ac:dyDescent="0.35">
      <c r="N452" s="61"/>
    </row>
    <row r="453" spans="14:14" x14ac:dyDescent="0.35">
      <c r="N453" s="61"/>
    </row>
    <row r="454" spans="14:14" x14ac:dyDescent="0.35">
      <c r="N454" s="61"/>
    </row>
    <row r="455" spans="14:14" x14ac:dyDescent="0.35">
      <c r="N455" s="61"/>
    </row>
    <row r="456" spans="14:14" x14ac:dyDescent="0.35">
      <c r="N456" s="61"/>
    </row>
    <row r="457" spans="14:14" x14ac:dyDescent="0.35">
      <c r="N457" s="61"/>
    </row>
    <row r="458" spans="14:14" x14ac:dyDescent="0.35">
      <c r="N458" s="61"/>
    </row>
    <row r="459" spans="14:14" x14ac:dyDescent="0.35">
      <c r="N459" s="61"/>
    </row>
    <row r="460" spans="14:14" x14ac:dyDescent="0.35">
      <c r="N460" s="61"/>
    </row>
    <row r="461" spans="14:14" x14ac:dyDescent="0.35">
      <c r="N461" s="61"/>
    </row>
    <row r="462" spans="14:14" x14ac:dyDescent="0.35">
      <c r="N462" s="61"/>
    </row>
    <row r="463" spans="14:14" x14ac:dyDescent="0.35">
      <c r="N463" s="61"/>
    </row>
    <row r="464" spans="14:14" x14ac:dyDescent="0.35">
      <c r="N464" s="61"/>
    </row>
    <row r="465" spans="14:14" x14ac:dyDescent="0.35">
      <c r="N465" s="61"/>
    </row>
    <row r="466" spans="14:14" x14ac:dyDescent="0.35">
      <c r="N466" s="61"/>
    </row>
    <row r="467" spans="14:14" x14ac:dyDescent="0.35">
      <c r="N467" s="61"/>
    </row>
    <row r="468" spans="14:14" x14ac:dyDescent="0.35">
      <c r="N468" s="61"/>
    </row>
    <row r="469" spans="14:14" x14ac:dyDescent="0.35">
      <c r="N469" s="61"/>
    </row>
    <row r="470" spans="14:14" x14ac:dyDescent="0.35">
      <c r="N470" s="61"/>
    </row>
    <row r="471" spans="14:14" x14ac:dyDescent="0.35">
      <c r="N471" s="61"/>
    </row>
    <row r="472" spans="14:14" x14ac:dyDescent="0.35">
      <c r="N472" s="61"/>
    </row>
    <row r="473" spans="14:14" x14ac:dyDescent="0.35">
      <c r="N473" s="61"/>
    </row>
    <row r="474" spans="14:14" x14ac:dyDescent="0.35">
      <c r="N474" s="61"/>
    </row>
    <row r="475" spans="14:14" x14ac:dyDescent="0.35">
      <c r="N475" s="61"/>
    </row>
    <row r="476" spans="14:14" x14ac:dyDescent="0.35">
      <c r="N476" s="61"/>
    </row>
    <row r="477" spans="14:14" x14ac:dyDescent="0.35">
      <c r="N477" s="61"/>
    </row>
    <row r="478" spans="14:14" x14ac:dyDescent="0.35">
      <c r="N478" s="61"/>
    </row>
    <row r="479" spans="14:14" x14ac:dyDescent="0.35">
      <c r="N479" s="61"/>
    </row>
    <row r="480" spans="14:14" x14ac:dyDescent="0.35">
      <c r="N480" s="61"/>
    </row>
    <row r="481" spans="14:14" x14ac:dyDescent="0.35">
      <c r="N481" s="61"/>
    </row>
    <row r="482" spans="14:14" x14ac:dyDescent="0.35">
      <c r="N482" s="61"/>
    </row>
    <row r="483" spans="14:14" x14ac:dyDescent="0.35">
      <c r="N483" s="61"/>
    </row>
    <row r="484" spans="14:14" x14ac:dyDescent="0.35">
      <c r="N484" s="61"/>
    </row>
    <row r="485" spans="14:14" x14ac:dyDescent="0.35">
      <c r="N485" s="61"/>
    </row>
    <row r="486" spans="14:14" x14ac:dyDescent="0.35">
      <c r="N486" s="61"/>
    </row>
    <row r="487" spans="14:14" x14ac:dyDescent="0.35">
      <c r="N487" s="61"/>
    </row>
    <row r="488" spans="14:14" x14ac:dyDescent="0.35">
      <c r="N488" s="61"/>
    </row>
    <row r="489" spans="14:14" x14ac:dyDescent="0.35">
      <c r="N489" s="61"/>
    </row>
    <row r="490" spans="14:14" x14ac:dyDescent="0.35">
      <c r="N490" s="61"/>
    </row>
    <row r="491" spans="14:14" x14ac:dyDescent="0.35">
      <c r="N491" s="61"/>
    </row>
    <row r="492" spans="14:14" x14ac:dyDescent="0.35">
      <c r="N492" s="61"/>
    </row>
    <row r="493" spans="14:14" x14ac:dyDescent="0.35">
      <c r="N493" s="61"/>
    </row>
    <row r="494" spans="14:14" x14ac:dyDescent="0.35">
      <c r="N494" s="61"/>
    </row>
    <row r="495" spans="14:14" x14ac:dyDescent="0.35">
      <c r="N495" s="61"/>
    </row>
    <row r="496" spans="14:14" x14ac:dyDescent="0.35">
      <c r="N496" s="61"/>
    </row>
    <row r="497" spans="14:14" x14ac:dyDescent="0.35">
      <c r="N497" s="61"/>
    </row>
    <row r="498" spans="14:14" x14ac:dyDescent="0.35">
      <c r="N498" s="61"/>
    </row>
    <row r="499" spans="14:14" x14ac:dyDescent="0.35">
      <c r="N499" s="61"/>
    </row>
    <row r="500" spans="14:14" x14ac:dyDescent="0.35">
      <c r="N500" s="61"/>
    </row>
    <row r="501" spans="14:14" x14ac:dyDescent="0.35">
      <c r="N501" s="61"/>
    </row>
    <row r="502" spans="14:14" x14ac:dyDescent="0.35">
      <c r="N502" s="61"/>
    </row>
    <row r="503" spans="14:14" x14ac:dyDescent="0.35">
      <c r="N503" s="61"/>
    </row>
    <row r="504" spans="14:14" x14ac:dyDescent="0.35">
      <c r="N504" s="61"/>
    </row>
    <row r="505" spans="14:14" x14ac:dyDescent="0.35">
      <c r="N505" s="61"/>
    </row>
    <row r="506" spans="14:14" x14ac:dyDescent="0.35">
      <c r="N506" s="61"/>
    </row>
    <row r="507" spans="14:14" x14ac:dyDescent="0.35">
      <c r="N507" s="61"/>
    </row>
    <row r="508" spans="14:14" x14ac:dyDescent="0.35">
      <c r="N508" s="61"/>
    </row>
    <row r="509" spans="14:14" x14ac:dyDescent="0.35">
      <c r="N509" s="61"/>
    </row>
    <row r="510" spans="14:14" x14ac:dyDescent="0.35">
      <c r="N510" s="61"/>
    </row>
    <row r="511" spans="14:14" x14ac:dyDescent="0.35">
      <c r="N511" s="61"/>
    </row>
    <row r="512" spans="14:14" x14ac:dyDescent="0.35">
      <c r="N512" s="61"/>
    </row>
    <row r="513" spans="14:14" x14ac:dyDescent="0.35">
      <c r="N513" s="61"/>
    </row>
    <row r="514" spans="14:14" x14ac:dyDescent="0.35">
      <c r="N514" s="61"/>
    </row>
    <row r="515" spans="14:14" x14ac:dyDescent="0.35">
      <c r="N515" s="61"/>
    </row>
    <row r="516" spans="14:14" x14ac:dyDescent="0.35">
      <c r="N516" s="61"/>
    </row>
    <row r="517" spans="14:14" x14ac:dyDescent="0.35">
      <c r="N517" s="61"/>
    </row>
    <row r="518" spans="14:14" x14ac:dyDescent="0.35">
      <c r="N518" s="61"/>
    </row>
    <row r="519" spans="14:14" x14ac:dyDescent="0.35">
      <c r="N519" s="61"/>
    </row>
    <row r="520" spans="14:14" x14ac:dyDescent="0.35">
      <c r="N520" s="61"/>
    </row>
    <row r="521" spans="14:14" x14ac:dyDescent="0.35">
      <c r="N521" s="61"/>
    </row>
    <row r="522" spans="14:14" x14ac:dyDescent="0.35">
      <c r="N522" s="61"/>
    </row>
    <row r="523" spans="14:14" x14ac:dyDescent="0.35">
      <c r="N523" s="61"/>
    </row>
    <row r="524" spans="14:14" x14ac:dyDescent="0.35">
      <c r="N524" s="61"/>
    </row>
    <row r="525" spans="14:14" x14ac:dyDescent="0.35">
      <c r="N525" s="61"/>
    </row>
    <row r="526" spans="14:14" x14ac:dyDescent="0.35">
      <c r="N526" s="61"/>
    </row>
    <row r="527" spans="14:14" x14ac:dyDescent="0.35">
      <c r="N527" s="61"/>
    </row>
    <row r="528" spans="14:14" x14ac:dyDescent="0.35">
      <c r="N528" s="61"/>
    </row>
    <row r="529" spans="14:14" x14ac:dyDescent="0.35">
      <c r="N529" s="61"/>
    </row>
    <row r="530" spans="14:14" x14ac:dyDescent="0.35">
      <c r="N530" s="61"/>
    </row>
    <row r="531" spans="14:14" x14ac:dyDescent="0.35">
      <c r="N531" s="61"/>
    </row>
    <row r="532" spans="14:14" x14ac:dyDescent="0.35">
      <c r="N532" s="61"/>
    </row>
    <row r="533" spans="14:14" x14ac:dyDescent="0.35">
      <c r="N533" s="61"/>
    </row>
    <row r="534" spans="14:14" x14ac:dyDescent="0.35">
      <c r="N534" s="61"/>
    </row>
    <row r="535" spans="14:14" x14ac:dyDescent="0.35">
      <c r="N535" s="61"/>
    </row>
    <row r="536" spans="14:14" x14ac:dyDescent="0.35">
      <c r="N536" s="61"/>
    </row>
    <row r="537" spans="14:14" x14ac:dyDescent="0.35">
      <c r="N537" s="61"/>
    </row>
    <row r="538" spans="14:14" x14ac:dyDescent="0.35">
      <c r="N538" s="61"/>
    </row>
    <row r="539" spans="14:14" x14ac:dyDescent="0.35">
      <c r="N539" s="61"/>
    </row>
    <row r="540" spans="14:14" x14ac:dyDescent="0.35">
      <c r="N540" s="61"/>
    </row>
    <row r="541" spans="14:14" x14ac:dyDescent="0.35">
      <c r="N541" s="61"/>
    </row>
    <row r="542" spans="14:14" x14ac:dyDescent="0.35">
      <c r="N542" s="61"/>
    </row>
    <row r="543" spans="14:14" x14ac:dyDescent="0.35">
      <c r="N543" s="61"/>
    </row>
    <row r="544" spans="14:14" x14ac:dyDescent="0.35">
      <c r="N544" s="61"/>
    </row>
    <row r="545" spans="14:14" x14ac:dyDescent="0.35">
      <c r="N545" s="61"/>
    </row>
    <row r="546" spans="14:14" x14ac:dyDescent="0.35">
      <c r="N546" s="61"/>
    </row>
    <row r="547" spans="14:14" x14ac:dyDescent="0.35">
      <c r="N547" s="61"/>
    </row>
    <row r="548" spans="14:14" x14ac:dyDescent="0.35">
      <c r="N548" s="61"/>
    </row>
    <row r="549" spans="14:14" x14ac:dyDescent="0.35">
      <c r="N549" s="61"/>
    </row>
    <row r="550" spans="14:14" x14ac:dyDescent="0.35">
      <c r="N550" s="61"/>
    </row>
    <row r="551" spans="14:14" x14ac:dyDescent="0.35">
      <c r="N551" s="61"/>
    </row>
    <row r="552" spans="14:14" x14ac:dyDescent="0.35">
      <c r="N552" s="61"/>
    </row>
    <row r="553" spans="14:14" x14ac:dyDescent="0.35">
      <c r="N553" s="61"/>
    </row>
    <row r="554" spans="14:14" x14ac:dyDescent="0.35">
      <c r="N554" s="61"/>
    </row>
    <row r="555" spans="14:14" x14ac:dyDescent="0.35">
      <c r="N555" s="61"/>
    </row>
    <row r="556" spans="14:14" x14ac:dyDescent="0.35">
      <c r="N556" s="61"/>
    </row>
    <row r="557" spans="14:14" x14ac:dyDescent="0.35">
      <c r="N557" s="61"/>
    </row>
    <row r="558" spans="14:14" x14ac:dyDescent="0.35">
      <c r="N558" s="61"/>
    </row>
    <row r="559" spans="14:14" x14ac:dyDescent="0.35">
      <c r="N559" s="61"/>
    </row>
    <row r="560" spans="14:14" x14ac:dyDescent="0.35">
      <c r="N560" s="61"/>
    </row>
    <row r="561" spans="14:14" x14ac:dyDescent="0.35">
      <c r="N561" s="61"/>
    </row>
    <row r="562" spans="14:14" x14ac:dyDescent="0.35">
      <c r="N562" s="61"/>
    </row>
    <row r="563" spans="14:14" x14ac:dyDescent="0.35">
      <c r="N563" s="61"/>
    </row>
    <row r="564" spans="14:14" x14ac:dyDescent="0.35">
      <c r="N564" s="61"/>
    </row>
    <row r="565" spans="14:14" x14ac:dyDescent="0.35">
      <c r="N565" s="61"/>
    </row>
    <row r="566" spans="14:14" x14ac:dyDescent="0.35">
      <c r="N566" s="61"/>
    </row>
    <row r="567" spans="14:14" x14ac:dyDescent="0.35">
      <c r="N567" s="61"/>
    </row>
    <row r="568" spans="14:14" x14ac:dyDescent="0.35">
      <c r="N568" s="61"/>
    </row>
    <row r="569" spans="14:14" x14ac:dyDescent="0.35">
      <c r="N569" s="61"/>
    </row>
    <row r="570" spans="14:14" x14ac:dyDescent="0.35">
      <c r="N570" s="61"/>
    </row>
    <row r="571" spans="14:14" x14ac:dyDescent="0.35">
      <c r="N571" s="61"/>
    </row>
    <row r="572" spans="14:14" x14ac:dyDescent="0.35">
      <c r="N572" s="61"/>
    </row>
    <row r="573" spans="14:14" x14ac:dyDescent="0.35">
      <c r="N573" s="61"/>
    </row>
    <row r="574" spans="14:14" x14ac:dyDescent="0.35">
      <c r="N574" s="61"/>
    </row>
    <row r="575" spans="14:14" x14ac:dyDescent="0.35">
      <c r="N575" s="61"/>
    </row>
    <row r="576" spans="14:14" x14ac:dyDescent="0.35">
      <c r="N576" s="61"/>
    </row>
    <row r="577" spans="14:14" x14ac:dyDescent="0.35">
      <c r="N577" s="61"/>
    </row>
    <row r="578" spans="14:14" x14ac:dyDescent="0.35">
      <c r="N578" s="61"/>
    </row>
    <row r="579" spans="14:14" x14ac:dyDescent="0.35">
      <c r="N579" s="61"/>
    </row>
    <row r="580" spans="14:14" x14ac:dyDescent="0.35">
      <c r="N580" s="61"/>
    </row>
    <row r="581" spans="14:14" x14ac:dyDescent="0.35">
      <c r="N581" s="61"/>
    </row>
    <row r="582" spans="14:14" x14ac:dyDescent="0.35">
      <c r="N582" s="61"/>
    </row>
    <row r="583" spans="14:14" x14ac:dyDescent="0.35">
      <c r="N583" s="61"/>
    </row>
    <row r="584" spans="14:14" x14ac:dyDescent="0.35">
      <c r="N584" s="61"/>
    </row>
    <row r="585" spans="14:14" x14ac:dyDescent="0.35">
      <c r="N585" s="61"/>
    </row>
    <row r="586" spans="14:14" x14ac:dyDescent="0.35">
      <c r="N586" s="61"/>
    </row>
    <row r="587" spans="14:14" x14ac:dyDescent="0.35">
      <c r="N587" s="61"/>
    </row>
    <row r="588" spans="14:14" x14ac:dyDescent="0.35">
      <c r="N588" s="61"/>
    </row>
    <row r="589" spans="14:14" x14ac:dyDescent="0.35">
      <c r="N589" s="61"/>
    </row>
    <row r="590" spans="14:14" x14ac:dyDescent="0.35">
      <c r="N590" s="61"/>
    </row>
    <row r="591" spans="14:14" x14ac:dyDescent="0.35">
      <c r="N591" s="61"/>
    </row>
    <row r="592" spans="14:14" x14ac:dyDescent="0.35">
      <c r="N592" s="61"/>
    </row>
    <row r="593" spans="14:14" x14ac:dyDescent="0.35">
      <c r="N593" s="61"/>
    </row>
    <row r="594" spans="14:14" x14ac:dyDescent="0.35">
      <c r="N594" s="61"/>
    </row>
    <row r="595" spans="14:14" x14ac:dyDescent="0.35">
      <c r="N595" s="61"/>
    </row>
    <row r="596" spans="14:14" x14ac:dyDescent="0.35">
      <c r="N596" s="61"/>
    </row>
    <row r="597" spans="14:14" x14ac:dyDescent="0.35">
      <c r="N597" s="61"/>
    </row>
    <row r="598" spans="14:14" x14ac:dyDescent="0.35">
      <c r="N598" s="61"/>
    </row>
    <row r="599" spans="14:14" x14ac:dyDescent="0.35">
      <c r="N599" s="61"/>
    </row>
    <row r="600" spans="14:14" x14ac:dyDescent="0.35">
      <c r="N600" s="61"/>
    </row>
    <row r="601" spans="14:14" x14ac:dyDescent="0.35">
      <c r="N601" s="61"/>
    </row>
    <row r="602" spans="14:14" x14ac:dyDescent="0.35">
      <c r="N602" s="61"/>
    </row>
    <row r="603" spans="14:14" x14ac:dyDescent="0.35">
      <c r="N603" s="61"/>
    </row>
    <row r="604" spans="14:14" x14ac:dyDescent="0.35">
      <c r="N604" s="61"/>
    </row>
    <row r="605" spans="14:14" x14ac:dyDescent="0.35">
      <c r="N605" s="61"/>
    </row>
    <row r="606" spans="14:14" x14ac:dyDescent="0.35">
      <c r="N606" s="61"/>
    </row>
    <row r="607" spans="14:14" x14ac:dyDescent="0.35">
      <c r="N607" s="61"/>
    </row>
    <row r="608" spans="14:14" x14ac:dyDescent="0.35">
      <c r="N608" s="61"/>
    </row>
    <row r="609" spans="14:14" x14ac:dyDescent="0.35">
      <c r="N609" s="61"/>
    </row>
    <row r="610" spans="14:14" x14ac:dyDescent="0.35">
      <c r="N610" s="61"/>
    </row>
    <row r="611" spans="14:14" x14ac:dyDescent="0.35">
      <c r="N611" s="61"/>
    </row>
    <row r="612" spans="14:14" x14ac:dyDescent="0.35">
      <c r="N612" s="61"/>
    </row>
    <row r="613" spans="14:14" x14ac:dyDescent="0.35">
      <c r="N613" s="61"/>
    </row>
    <row r="614" spans="14:14" x14ac:dyDescent="0.35">
      <c r="N614" s="61"/>
    </row>
    <row r="615" spans="14:14" x14ac:dyDescent="0.35">
      <c r="N615" s="61"/>
    </row>
    <row r="616" spans="14:14" x14ac:dyDescent="0.35">
      <c r="N616" s="61"/>
    </row>
    <row r="617" spans="14:14" x14ac:dyDescent="0.35">
      <c r="N617" s="61"/>
    </row>
    <row r="618" spans="14:14" x14ac:dyDescent="0.35">
      <c r="N618" s="61"/>
    </row>
    <row r="619" spans="14:14" x14ac:dyDescent="0.35">
      <c r="N619" s="61"/>
    </row>
    <row r="620" spans="14:14" x14ac:dyDescent="0.35">
      <c r="N620" s="61"/>
    </row>
    <row r="621" spans="14:14" x14ac:dyDescent="0.35">
      <c r="N621" s="61"/>
    </row>
    <row r="622" spans="14:14" x14ac:dyDescent="0.35">
      <c r="N622" s="61"/>
    </row>
    <row r="623" spans="14:14" x14ac:dyDescent="0.35">
      <c r="N623" s="61"/>
    </row>
    <row r="624" spans="14:14" x14ac:dyDescent="0.35">
      <c r="N624" s="61"/>
    </row>
    <row r="625" spans="14:14" x14ac:dyDescent="0.35">
      <c r="N625" s="61"/>
    </row>
    <row r="626" spans="14:14" x14ac:dyDescent="0.35">
      <c r="N626" s="61"/>
    </row>
    <row r="627" spans="14:14" x14ac:dyDescent="0.35">
      <c r="N627" s="61"/>
    </row>
    <row r="628" spans="14:14" x14ac:dyDescent="0.35">
      <c r="N628" s="61"/>
    </row>
    <row r="629" spans="14:14" x14ac:dyDescent="0.35">
      <c r="N629" s="61"/>
    </row>
    <row r="630" spans="14:14" x14ac:dyDescent="0.35">
      <c r="N630" s="61"/>
    </row>
    <row r="631" spans="14:14" x14ac:dyDescent="0.35">
      <c r="N631" s="61"/>
    </row>
    <row r="632" spans="14:14" x14ac:dyDescent="0.35">
      <c r="N632" s="61"/>
    </row>
    <row r="633" spans="14:14" x14ac:dyDescent="0.35">
      <c r="N633" s="61"/>
    </row>
    <row r="634" spans="14:14" x14ac:dyDescent="0.35">
      <c r="N634" s="61"/>
    </row>
    <row r="635" spans="14:14" x14ac:dyDescent="0.35">
      <c r="N635" s="61"/>
    </row>
    <row r="636" spans="14:14" x14ac:dyDescent="0.35">
      <c r="N636" s="61"/>
    </row>
    <row r="637" spans="14:14" x14ac:dyDescent="0.35">
      <c r="N637" s="61"/>
    </row>
    <row r="638" spans="14:14" x14ac:dyDescent="0.35">
      <c r="N638" s="61"/>
    </row>
    <row r="639" spans="14:14" x14ac:dyDescent="0.35">
      <c r="N639" s="61"/>
    </row>
    <row r="640" spans="14:14" x14ac:dyDescent="0.35">
      <c r="N640" s="61"/>
    </row>
    <row r="641" spans="14:14" x14ac:dyDescent="0.35">
      <c r="N641" s="61"/>
    </row>
    <row r="642" spans="14:14" x14ac:dyDescent="0.35">
      <c r="N642" s="61"/>
    </row>
    <row r="643" spans="14:14" x14ac:dyDescent="0.35">
      <c r="N643" s="61"/>
    </row>
    <row r="644" spans="14:14" x14ac:dyDescent="0.35">
      <c r="N644" s="61"/>
    </row>
    <row r="645" spans="14:14" x14ac:dyDescent="0.35">
      <c r="N645" s="61"/>
    </row>
    <row r="646" spans="14:14" x14ac:dyDescent="0.35">
      <c r="N646" s="61"/>
    </row>
    <row r="647" spans="14:14" x14ac:dyDescent="0.35">
      <c r="N647" s="61"/>
    </row>
    <row r="648" spans="14:14" x14ac:dyDescent="0.35">
      <c r="N648" s="61"/>
    </row>
    <row r="649" spans="14:14" x14ac:dyDescent="0.35">
      <c r="N649" s="61"/>
    </row>
    <row r="650" spans="14:14" x14ac:dyDescent="0.35">
      <c r="N650" s="61"/>
    </row>
    <row r="651" spans="14:14" x14ac:dyDescent="0.35">
      <c r="N651" s="61"/>
    </row>
    <row r="652" spans="14:14" x14ac:dyDescent="0.35">
      <c r="N652" s="61"/>
    </row>
    <row r="653" spans="14:14" x14ac:dyDescent="0.35">
      <c r="N653" s="61"/>
    </row>
    <row r="654" spans="14:14" x14ac:dyDescent="0.35">
      <c r="N654" s="61"/>
    </row>
    <row r="655" spans="14:14" x14ac:dyDescent="0.35">
      <c r="N655" s="61"/>
    </row>
    <row r="656" spans="14:14" x14ac:dyDescent="0.35">
      <c r="N656" s="61"/>
    </row>
    <row r="657" spans="14:14" x14ac:dyDescent="0.35">
      <c r="N657" s="61"/>
    </row>
    <row r="658" spans="14:14" x14ac:dyDescent="0.35">
      <c r="N658" s="61"/>
    </row>
    <row r="659" spans="14:14" x14ac:dyDescent="0.35">
      <c r="N659" s="61"/>
    </row>
    <row r="660" spans="14:14" x14ac:dyDescent="0.35">
      <c r="N660" s="61"/>
    </row>
    <row r="661" spans="14:14" x14ac:dyDescent="0.35">
      <c r="N661" s="61"/>
    </row>
    <row r="662" spans="14:14" x14ac:dyDescent="0.35">
      <c r="N662" s="61"/>
    </row>
    <row r="663" spans="14:14" x14ac:dyDescent="0.35">
      <c r="N663" s="61"/>
    </row>
    <row r="664" spans="14:14" x14ac:dyDescent="0.35">
      <c r="N664" s="61"/>
    </row>
    <row r="665" spans="14:14" x14ac:dyDescent="0.35">
      <c r="N665" s="61"/>
    </row>
    <row r="666" spans="14:14" x14ac:dyDescent="0.35">
      <c r="N666" s="61"/>
    </row>
    <row r="667" spans="14:14" x14ac:dyDescent="0.35">
      <c r="N667" s="61"/>
    </row>
    <row r="668" spans="14:14" x14ac:dyDescent="0.35">
      <c r="N668" s="61"/>
    </row>
    <row r="669" spans="14:14" x14ac:dyDescent="0.35">
      <c r="N669" s="61"/>
    </row>
    <row r="670" spans="14:14" x14ac:dyDescent="0.35">
      <c r="N670" s="61"/>
    </row>
    <row r="671" spans="14:14" x14ac:dyDescent="0.35">
      <c r="N671" s="61"/>
    </row>
    <row r="672" spans="14:14" x14ac:dyDescent="0.35">
      <c r="N672" s="61"/>
    </row>
    <row r="673" spans="14:14" x14ac:dyDescent="0.35">
      <c r="N673" s="61"/>
    </row>
    <row r="674" spans="14:14" x14ac:dyDescent="0.35">
      <c r="N674" s="61"/>
    </row>
    <row r="675" spans="14:14" x14ac:dyDescent="0.35">
      <c r="N675" s="61"/>
    </row>
    <row r="676" spans="14:14" x14ac:dyDescent="0.35">
      <c r="N676" s="61"/>
    </row>
    <row r="677" spans="14:14" x14ac:dyDescent="0.35">
      <c r="N677" s="61"/>
    </row>
    <row r="678" spans="14:14" x14ac:dyDescent="0.35">
      <c r="N678" s="61"/>
    </row>
    <row r="679" spans="14:14" x14ac:dyDescent="0.35">
      <c r="N679" s="61"/>
    </row>
    <row r="680" spans="14:14" x14ac:dyDescent="0.35">
      <c r="N680" s="61"/>
    </row>
    <row r="681" spans="14:14" x14ac:dyDescent="0.35">
      <c r="N681" s="61"/>
    </row>
    <row r="682" spans="14:14" x14ac:dyDescent="0.35">
      <c r="N682" s="61"/>
    </row>
    <row r="683" spans="14:14" x14ac:dyDescent="0.35">
      <c r="N683" s="61"/>
    </row>
    <row r="684" spans="14:14" x14ac:dyDescent="0.35">
      <c r="N684" s="61"/>
    </row>
    <row r="685" spans="14:14" x14ac:dyDescent="0.35">
      <c r="N685" s="61"/>
    </row>
    <row r="686" spans="14:14" x14ac:dyDescent="0.35">
      <c r="N686" s="61"/>
    </row>
    <row r="687" spans="14:14" x14ac:dyDescent="0.35">
      <c r="N687" s="61"/>
    </row>
    <row r="688" spans="14:14" x14ac:dyDescent="0.35">
      <c r="N688" s="61"/>
    </row>
    <row r="689" spans="14:14" x14ac:dyDescent="0.35">
      <c r="N689" s="61"/>
    </row>
    <row r="690" spans="14:14" x14ac:dyDescent="0.35">
      <c r="N690" s="61"/>
    </row>
    <row r="691" spans="14:14" x14ac:dyDescent="0.35">
      <c r="N691" s="61"/>
    </row>
    <row r="692" spans="14:14" x14ac:dyDescent="0.35">
      <c r="N692" s="61"/>
    </row>
    <row r="693" spans="14:14" x14ac:dyDescent="0.35">
      <c r="N693" s="61"/>
    </row>
    <row r="694" spans="14:14" x14ac:dyDescent="0.35">
      <c r="N694" s="61"/>
    </row>
    <row r="695" spans="14:14" x14ac:dyDescent="0.35">
      <c r="N695" s="61"/>
    </row>
    <row r="696" spans="14:14" x14ac:dyDescent="0.35">
      <c r="N696" s="61"/>
    </row>
    <row r="697" spans="14:14" x14ac:dyDescent="0.35">
      <c r="N697" s="61"/>
    </row>
    <row r="698" spans="14:14" x14ac:dyDescent="0.35">
      <c r="N698" s="61"/>
    </row>
    <row r="699" spans="14:14" x14ac:dyDescent="0.35">
      <c r="N699" s="61"/>
    </row>
    <row r="700" spans="14:14" x14ac:dyDescent="0.35">
      <c r="N700" s="61"/>
    </row>
    <row r="701" spans="14:14" x14ac:dyDescent="0.35">
      <c r="N701" s="61"/>
    </row>
    <row r="702" spans="14:14" x14ac:dyDescent="0.35">
      <c r="N702" s="61"/>
    </row>
    <row r="703" spans="14:14" x14ac:dyDescent="0.35">
      <c r="N703" s="61"/>
    </row>
    <row r="704" spans="14:14" x14ac:dyDescent="0.35">
      <c r="N704" s="61"/>
    </row>
    <row r="705" spans="14:14" x14ac:dyDescent="0.35">
      <c r="N705" s="61"/>
    </row>
    <row r="706" spans="14:14" x14ac:dyDescent="0.35">
      <c r="N706" s="61"/>
    </row>
    <row r="707" spans="14:14" x14ac:dyDescent="0.35">
      <c r="N707" s="61"/>
    </row>
    <row r="708" spans="14:14" x14ac:dyDescent="0.35">
      <c r="N708" s="61"/>
    </row>
    <row r="709" spans="14:14" x14ac:dyDescent="0.35">
      <c r="N709" s="61"/>
    </row>
    <row r="710" spans="14:14" x14ac:dyDescent="0.35">
      <c r="N710" s="61"/>
    </row>
    <row r="711" spans="14:14" x14ac:dyDescent="0.35">
      <c r="N711" s="61"/>
    </row>
    <row r="712" spans="14:14" x14ac:dyDescent="0.35">
      <c r="N712" s="61"/>
    </row>
    <row r="713" spans="14:14" x14ac:dyDescent="0.35">
      <c r="N713" s="61"/>
    </row>
    <row r="714" spans="14:14" x14ac:dyDescent="0.35">
      <c r="N714" s="61"/>
    </row>
    <row r="715" spans="14:14" x14ac:dyDescent="0.35">
      <c r="N715" s="61"/>
    </row>
    <row r="716" spans="14:14" x14ac:dyDescent="0.35">
      <c r="N716" s="61"/>
    </row>
    <row r="717" spans="14:14" x14ac:dyDescent="0.35">
      <c r="N717" s="61"/>
    </row>
    <row r="718" spans="14:14" x14ac:dyDescent="0.35">
      <c r="N718" s="61"/>
    </row>
    <row r="719" spans="14:14" x14ac:dyDescent="0.35">
      <c r="N719" s="61"/>
    </row>
    <row r="720" spans="14:14" x14ac:dyDescent="0.35">
      <c r="N720" s="61"/>
    </row>
    <row r="721" spans="14:14" x14ac:dyDescent="0.35">
      <c r="N721" s="61"/>
    </row>
    <row r="722" spans="14:14" x14ac:dyDescent="0.35">
      <c r="N722" s="61"/>
    </row>
    <row r="723" spans="14:14" x14ac:dyDescent="0.35">
      <c r="N723" s="61"/>
    </row>
    <row r="724" spans="14:14" x14ac:dyDescent="0.35">
      <c r="N724" s="61"/>
    </row>
    <row r="725" spans="14:14" x14ac:dyDescent="0.35">
      <c r="N725" s="61"/>
    </row>
    <row r="726" spans="14:14" x14ac:dyDescent="0.35">
      <c r="N726" s="61"/>
    </row>
    <row r="727" spans="14:14" x14ac:dyDescent="0.35">
      <c r="N727" s="61"/>
    </row>
    <row r="728" spans="14:14" x14ac:dyDescent="0.35">
      <c r="N728" s="61"/>
    </row>
    <row r="729" spans="14:14" x14ac:dyDescent="0.35">
      <c r="N729" s="61"/>
    </row>
    <row r="730" spans="14:14" x14ac:dyDescent="0.35">
      <c r="N730" s="61"/>
    </row>
    <row r="731" spans="14:14" x14ac:dyDescent="0.35">
      <c r="N731" s="61"/>
    </row>
    <row r="732" spans="14:14" x14ac:dyDescent="0.35">
      <c r="N732" s="61"/>
    </row>
    <row r="733" spans="14:14" x14ac:dyDescent="0.35">
      <c r="N733" s="61"/>
    </row>
    <row r="734" spans="14:14" x14ac:dyDescent="0.35">
      <c r="N734" s="61"/>
    </row>
    <row r="735" spans="14:14" x14ac:dyDescent="0.35">
      <c r="N735" s="61"/>
    </row>
    <row r="736" spans="14:14" x14ac:dyDescent="0.35">
      <c r="N736" s="61"/>
    </row>
    <row r="737" spans="14:14" x14ac:dyDescent="0.35">
      <c r="N737" s="61"/>
    </row>
    <row r="738" spans="14:14" x14ac:dyDescent="0.35">
      <c r="N738" s="61"/>
    </row>
    <row r="739" spans="14:14" x14ac:dyDescent="0.35">
      <c r="N739" s="61"/>
    </row>
    <row r="740" spans="14:14" x14ac:dyDescent="0.35">
      <c r="N740" s="61"/>
    </row>
    <row r="741" spans="14:14" x14ac:dyDescent="0.35">
      <c r="N741" s="61"/>
    </row>
    <row r="742" spans="14:14" x14ac:dyDescent="0.35">
      <c r="N742" s="61"/>
    </row>
    <row r="743" spans="14:14" x14ac:dyDescent="0.35">
      <c r="N743" s="61"/>
    </row>
    <row r="744" spans="14:14" x14ac:dyDescent="0.35">
      <c r="N744" s="61"/>
    </row>
    <row r="745" spans="14:14" x14ac:dyDescent="0.35">
      <c r="N745" s="61"/>
    </row>
    <row r="746" spans="14:14" x14ac:dyDescent="0.35">
      <c r="N746" s="61"/>
    </row>
    <row r="747" spans="14:14" x14ac:dyDescent="0.35">
      <c r="N747" s="61"/>
    </row>
    <row r="748" spans="14:14" x14ac:dyDescent="0.35">
      <c r="N748" s="61"/>
    </row>
    <row r="749" spans="14:14" x14ac:dyDescent="0.35">
      <c r="N749" s="61"/>
    </row>
    <row r="750" spans="14:14" x14ac:dyDescent="0.35">
      <c r="N750" s="61"/>
    </row>
    <row r="751" spans="14:14" x14ac:dyDescent="0.35">
      <c r="N751" s="61"/>
    </row>
    <row r="752" spans="14:14" x14ac:dyDescent="0.35">
      <c r="N752" s="61"/>
    </row>
    <row r="753" spans="14:14" x14ac:dyDescent="0.35">
      <c r="N753" s="61"/>
    </row>
    <row r="754" spans="14:14" x14ac:dyDescent="0.35">
      <c r="N754" s="61"/>
    </row>
    <row r="755" spans="14:14" x14ac:dyDescent="0.35">
      <c r="N755" s="61"/>
    </row>
    <row r="756" spans="14:14" x14ac:dyDescent="0.35">
      <c r="N756" s="61"/>
    </row>
    <row r="757" spans="14:14" x14ac:dyDescent="0.35">
      <c r="N757" s="61"/>
    </row>
    <row r="758" spans="14:14" x14ac:dyDescent="0.35">
      <c r="N758" s="61"/>
    </row>
    <row r="759" spans="14:14" x14ac:dyDescent="0.35">
      <c r="N759" s="61"/>
    </row>
    <row r="760" spans="14:14" x14ac:dyDescent="0.35">
      <c r="N760" s="61"/>
    </row>
    <row r="761" spans="14:14" x14ac:dyDescent="0.35">
      <c r="N761" s="61"/>
    </row>
    <row r="762" spans="14:14" x14ac:dyDescent="0.35">
      <c r="N762" s="61"/>
    </row>
    <row r="763" spans="14:14" x14ac:dyDescent="0.35">
      <c r="N763" s="61"/>
    </row>
    <row r="764" spans="14:14" x14ac:dyDescent="0.35">
      <c r="N764" s="61"/>
    </row>
    <row r="765" spans="14:14" x14ac:dyDescent="0.35">
      <c r="N765" s="61"/>
    </row>
    <row r="766" spans="14:14" x14ac:dyDescent="0.35">
      <c r="N766" s="61"/>
    </row>
    <row r="767" spans="14:14" x14ac:dyDescent="0.35">
      <c r="N767" s="61"/>
    </row>
    <row r="768" spans="14:14" x14ac:dyDescent="0.35">
      <c r="N768" s="61"/>
    </row>
    <row r="769" spans="14:14" x14ac:dyDescent="0.35">
      <c r="N769" s="61"/>
    </row>
    <row r="770" spans="14:14" x14ac:dyDescent="0.35">
      <c r="N770" s="61"/>
    </row>
    <row r="771" spans="14:14" x14ac:dyDescent="0.35">
      <c r="N771" s="61"/>
    </row>
    <row r="772" spans="14:14" x14ac:dyDescent="0.35">
      <c r="N772" s="61"/>
    </row>
    <row r="773" spans="14:14" x14ac:dyDescent="0.35">
      <c r="N773" s="61"/>
    </row>
    <row r="774" spans="14:14" x14ac:dyDescent="0.35">
      <c r="N774" s="61"/>
    </row>
    <row r="775" spans="14:14" x14ac:dyDescent="0.35">
      <c r="N775" s="61"/>
    </row>
    <row r="776" spans="14:14" x14ac:dyDescent="0.35">
      <c r="N776" s="61"/>
    </row>
    <row r="777" spans="14:14" x14ac:dyDescent="0.35">
      <c r="N777" s="61"/>
    </row>
    <row r="778" spans="14:14" x14ac:dyDescent="0.35">
      <c r="N778" s="61"/>
    </row>
    <row r="779" spans="14:14" x14ac:dyDescent="0.35">
      <c r="N779" s="61"/>
    </row>
    <row r="780" spans="14:14" x14ac:dyDescent="0.35">
      <c r="N780" s="61"/>
    </row>
    <row r="781" spans="14:14" x14ac:dyDescent="0.35">
      <c r="N781" s="61"/>
    </row>
    <row r="782" spans="14:14" x14ac:dyDescent="0.35">
      <c r="N782" s="61"/>
    </row>
    <row r="783" spans="14:14" x14ac:dyDescent="0.35">
      <c r="N783" s="61"/>
    </row>
    <row r="784" spans="14:14" x14ac:dyDescent="0.35">
      <c r="N784" s="61"/>
    </row>
    <row r="785" spans="14:14" x14ac:dyDescent="0.35">
      <c r="N785" s="61"/>
    </row>
    <row r="786" spans="14:14" x14ac:dyDescent="0.35">
      <c r="N786" s="61"/>
    </row>
    <row r="787" spans="14:14" x14ac:dyDescent="0.35">
      <c r="N787" s="61"/>
    </row>
    <row r="788" spans="14:14" x14ac:dyDescent="0.35">
      <c r="N788" s="61"/>
    </row>
    <row r="789" spans="14:14" x14ac:dyDescent="0.35">
      <c r="N789" s="61"/>
    </row>
    <row r="790" spans="14:14" x14ac:dyDescent="0.35">
      <c r="N790" s="61"/>
    </row>
    <row r="791" spans="14:14" x14ac:dyDescent="0.35">
      <c r="N791" s="61"/>
    </row>
    <row r="792" spans="14:14" x14ac:dyDescent="0.35">
      <c r="N792" s="61"/>
    </row>
    <row r="793" spans="14:14" x14ac:dyDescent="0.35">
      <c r="N793" s="61"/>
    </row>
    <row r="794" spans="14:14" x14ac:dyDescent="0.35">
      <c r="N794" s="61"/>
    </row>
    <row r="795" spans="14:14" x14ac:dyDescent="0.35">
      <c r="N795" s="61"/>
    </row>
    <row r="796" spans="14:14" x14ac:dyDescent="0.35">
      <c r="N796" s="61"/>
    </row>
    <row r="797" spans="14:14" x14ac:dyDescent="0.35">
      <c r="N797" s="61"/>
    </row>
    <row r="798" spans="14:14" x14ac:dyDescent="0.35">
      <c r="N798" s="61"/>
    </row>
    <row r="799" spans="14:14" x14ac:dyDescent="0.35">
      <c r="N799" s="61"/>
    </row>
    <row r="800" spans="14:14" x14ac:dyDescent="0.35">
      <c r="N800" s="61"/>
    </row>
    <row r="801" spans="14:14" x14ac:dyDescent="0.35">
      <c r="N801" s="61"/>
    </row>
    <row r="802" spans="14:14" x14ac:dyDescent="0.35">
      <c r="N802" s="61"/>
    </row>
    <row r="803" spans="14:14" x14ac:dyDescent="0.35">
      <c r="N803" s="61"/>
    </row>
    <row r="804" spans="14:14" x14ac:dyDescent="0.35">
      <c r="N804" s="61"/>
    </row>
    <row r="805" spans="14:14" x14ac:dyDescent="0.35">
      <c r="N805" s="61"/>
    </row>
    <row r="806" spans="14:14" x14ac:dyDescent="0.35">
      <c r="N806" s="61"/>
    </row>
    <row r="807" spans="14:14" x14ac:dyDescent="0.35">
      <c r="N807" s="61"/>
    </row>
    <row r="808" spans="14:14" x14ac:dyDescent="0.35">
      <c r="N808" s="61"/>
    </row>
    <row r="809" spans="14:14" x14ac:dyDescent="0.35">
      <c r="N809" s="61"/>
    </row>
    <row r="810" spans="14:14" x14ac:dyDescent="0.35">
      <c r="N810" s="61"/>
    </row>
    <row r="811" spans="14:14" x14ac:dyDescent="0.35">
      <c r="N811" s="61"/>
    </row>
    <row r="812" spans="14:14" x14ac:dyDescent="0.35">
      <c r="N812" s="61"/>
    </row>
    <row r="813" spans="14:14" x14ac:dyDescent="0.35">
      <c r="N813" s="61"/>
    </row>
    <row r="814" spans="14:14" x14ac:dyDescent="0.35">
      <c r="N814" s="61"/>
    </row>
    <row r="815" spans="14:14" x14ac:dyDescent="0.35">
      <c r="N815" s="61"/>
    </row>
    <row r="816" spans="14:14" x14ac:dyDescent="0.35">
      <c r="N816" s="61"/>
    </row>
    <row r="817" spans="14:14" x14ac:dyDescent="0.35">
      <c r="N817" s="61"/>
    </row>
    <row r="818" spans="14:14" x14ac:dyDescent="0.35">
      <c r="N818" s="61"/>
    </row>
    <row r="819" spans="14:14" x14ac:dyDescent="0.35">
      <c r="N819" s="61"/>
    </row>
    <row r="820" spans="14:14" x14ac:dyDescent="0.35">
      <c r="N820" s="61"/>
    </row>
    <row r="821" spans="14:14" x14ac:dyDescent="0.35">
      <c r="N821" s="61"/>
    </row>
    <row r="822" spans="14:14" x14ac:dyDescent="0.35">
      <c r="N822" s="61"/>
    </row>
    <row r="823" spans="14:14" x14ac:dyDescent="0.35">
      <c r="N823" s="61"/>
    </row>
    <row r="824" spans="14:14" x14ac:dyDescent="0.35">
      <c r="N824" s="61"/>
    </row>
    <row r="825" spans="14:14" x14ac:dyDescent="0.35">
      <c r="N825" s="61"/>
    </row>
    <row r="826" spans="14:14" x14ac:dyDescent="0.35">
      <c r="N826" s="61"/>
    </row>
    <row r="827" spans="14:14" x14ac:dyDescent="0.35">
      <c r="N827" s="61"/>
    </row>
    <row r="828" spans="14:14" x14ac:dyDescent="0.35">
      <c r="N828" s="61"/>
    </row>
    <row r="829" spans="14:14" x14ac:dyDescent="0.35">
      <c r="N829" s="61"/>
    </row>
    <row r="830" spans="14:14" x14ac:dyDescent="0.35">
      <c r="N830" s="61"/>
    </row>
    <row r="831" spans="14:14" x14ac:dyDescent="0.35">
      <c r="N831" s="61"/>
    </row>
    <row r="832" spans="14:14" x14ac:dyDescent="0.35">
      <c r="N832" s="61"/>
    </row>
    <row r="833" spans="14:14" x14ac:dyDescent="0.35">
      <c r="N833" s="61"/>
    </row>
    <row r="834" spans="14:14" x14ac:dyDescent="0.35">
      <c r="N834" s="61"/>
    </row>
    <row r="835" spans="14:14" x14ac:dyDescent="0.35">
      <c r="N835" s="61"/>
    </row>
    <row r="836" spans="14:14" x14ac:dyDescent="0.35">
      <c r="N836" s="61"/>
    </row>
    <row r="837" spans="14:14" x14ac:dyDescent="0.35">
      <c r="N837" s="61"/>
    </row>
    <row r="838" spans="14:14" x14ac:dyDescent="0.35">
      <c r="N838" s="61"/>
    </row>
    <row r="839" spans="14:14" x14ac:dyDescent="0.35">
      <c r="N839" s="61"/>
    </row>
    <row r="840" spans="14:14" x14ac:dyDescent="0.35">
      <c r="N840" s="61"/>
    </row>
    <row r="841" spans="14:14" x14ac:dyDescent="0.35">
      <c r="N841" s="61"/>
    </row>
    <row r="842" spans="14:14" x14ac:dyDescent="0.35">
      <c r="N842" s="61"/>
    </row>
    <row r="843" spans="14:14" x14ac:dyDescent="0.35">
      <c r="N843" s="61"/>
    </row>
    <row r="844" spans="14:14" x14ac:dyDescent="0.35">
      <c r="N844" s="61"/>
    </row>
    <row r="845" spans="14:14" x14ac:dyDescent="0.35">
      <c r="N845" s="61"/>
    </row>
    <row r="846" spans="14:14" x14ac:dyDescent="0.35">
      <c r="N846" s="61"/>
    </row>
    <row r="847" spans="14:14" x14ac:dyDescent="0.35">
      <c r="N847" s="61"/>
    </row>
    <row r="848" spans="14:14" x14ac:dyDescent="0.35">
      <c r="N848" s="61"/>
    </row>
    <row r="849" spans="14:14" x14ac:dyDescent="0.35">
      <c r="N849" s="61"/>
    </row>
    <row r="850" spans="14:14" x14ac:dyDescent="0.35">
      <c r="N850" s="61"/>
    </row>
    <row r="851" spans="14:14" x14ac:dyDescent="0.35">
      <c r="N851" s="61"/>
    </row>
    <row r="852" spans="14:14" x14ac:dyDescent="0.35">
      <c r="N852" s="61"/>
    </row>
    <row r="853" spans="14:14" x14ac:dyDescent="0.35">
      <c r="N853" s="61"/>
    </row>
    <row r="854" spans="14:14" x14ac:dyDescent="0.35">
      <c r="N854" s="61"/>
    </row>
    <row r="855" spans="14:14" x14ac:dyDescent="0.35">
      <c r="N855" s="61"/>
    </row>
    <row r="856" spans="14:14" x14ac:dyDescent="0.35">
      <c r="N856" s="61"/>
    </row>
    <row r="857" spans="14:14" x14ac:dyDescent="0.35">
      <c r="N857" s="61"/>
    </row>
    <row r="858" spans="14:14" x14ac:dyDescent="0.35">
      <c r="N858" s="61"/>
    </row>
    <row r="859" spans="14:14" x14ac:dyDescent="0.35">
      <c r="N859" s="61"/>
    </row>
    <row r="860" spans="14:14" x14ac:dyDescent="0.35">
      <c r="N860" s="61"/>
    </row>
    <row r="861" spans="14:14" x14ac:dyDescent="0.35">
      <c r="N861" s="61"/>
    </row>
    <row r="862" spans="14:14" x14ac:dyDescent="0.35">
      <c r="N862" s="61"/>
    </row>
    <row r="863" spans="14:14" x14ac:dyDescent="0.35">
      <c r="N863" s="61"/>
    </row>
    <row r="864" spans="14:14" x14ac:dyDescent="0.35">
      <c r="N864" s="61"/>
    </row>
    <row r="865" spans="14:14" x14ac:dyDescent="0.35">
      <c r="N865" s="61"/>
    </row>
    <row r="866" spans="14:14" x14ac:dyDescent="0.35">
      <c r="N866" s="61"/>
    </row>
    <row r="867" spans="14:14" x14ac:dyDescent="0.35">
      <c r="N867" s="61"/>
    </row>
    <row r="868" spans="14:14" x14ac:dyDescent="0.35">
      <c r="N868" s="61"/>
    </row>
    <row r="869" spans="14:14" x14ac:dyDescent="0.35">
      <c r="N869" s="61"/>
    </row>
    <row r="870" spans="14:14" x14ac:dyDescent="0.35">
      <c r="N870" s="61"/>
    </row>
    <row r="871" spans="14:14" x14ac:dyDescent="0.35">
      <c r="N871" s="61"/>
    </row>
    <row r="872" spans="14:14" x14ac:dyDescent="0.35">
      <c r="N872" s="61"/>
    </row>
    <row r="873" spans="14:14" x14ac:dyDescent="0.35">
      <c r="N873" s="61"/>
    </row>
    <row r="874" spans="14:14" x14ac:dyDescent="0.35">
      <c r="N874" s="61"/>
    </row>
    <row r="875" spans="14:14" x14ac:dyDescent="0.35">
      <c r="N875" s="61"/>
    </row>
    <row r="876" spans="14:14" x14ac:dyDescent="0.35">
      <c r="N876" s="61"/>
    </row>
    <row r="877" spans="14:14" x14ac:dyDescent="0.35">
      <c r="N877" s="61"/>
    </row>
    <row r="878" spans="14:14" x14ac:dyDescent="0.35">
      <c r="N878" s="61"/>
    </row>
    <row r="879" spans="14:14" x14ac:dyDescent="0.35">
      <c r="N879" s="61"/>
    </row>
    <row r="880" spans="14:14" x14ac:dyDescent="0.35">
      <c r="N880" s="61"/>
    </row>
    <row r="881" spans="14:14" x14ac:dyDescent="0.35">
      <c r="N881" s="61"/>
    </row>
    <row r="882" spans="14:14" x14ac:dyDescent="0.35">
      <c r="N882" s="61"/>
    </row>
    <row r="883" spans="14:14" x14ac:dyDescent="0.35">
      <c r="N883" s="61"/>
    </row>
    <row r="884" spans="14:14" x14ac:dyDescent="0.35">
      <c r="N884" s="61"/>
    </row>
    <row r="885" spans="14:14" x14ac:dyDescent="0.35">
      <c r="N885" s="61"/>
    </row>
    <row r="886" spans="14:14" x14ac:dyDescent="0.35">
      <c r="N886" s="61"/>
    </row>
    <row r="887" spans="14:14" x14ac:dyDescent="0.35">
      <c r="N887" s="61"/>
    </row>
    <row r="888" spans="14:14" x14ac:dyDescent="0.35">
      <c r="N888" s="61"/>
    </row>
    <row r="889" spans="14:14" x14ac:dyDescent="0.35">
      <c r="N889" s="61"/>
    </row>
    <row r="890" spans="14:14" x14ac:dyDescent="0.35">
      <c r="N890" s="61"/>
    </row>
    <row r="891" spans="14:14" x14ac:dyDescent="0.35">
      <c r="N891" s="61"/>
    </row>
    <row r="892" spans="14:14" x14ac:dyDescent="0.35">
      <c r="N892" s="61"/>
    </row>
    <row r="893" spans="14:14" x14ac:dyDescent="0.35">
      <c r="N893" s="61"/>
    </row>
    <row r="894" spans="14:14" x14ac:dyDescent="0.35">
      <c r="N894" s="61"/>
    </row>
    <row r="895" spans="14:14" x14ac:dyDescent="0.35">
      <c r="N895" s="61"/>
    </row>
    <row r="896" spans="14:14" x14ac:dyDescent="0.35">
      <c r="N896" s="61"/>
    </row>
    <row r="897" spans="14:14" x14ac:dyDescent="0.35">
      <c r="N897" s="61"/>
    </row>
    <row r="898" spans="14:14" x14ac:dyDescent="0.35">
      <c r="N898" s="61"/>
    </row>
    <row r="899" spans="14:14" x14ac:dyDescent="0.35">
      <c r="N899" s="61"/>
    </row>
    <row r="900" spans="14:14" x14ac:dyDescent="0.35">
      <c r="N900" s="61"/>
    </row>
    <row r="901" spans="14:14" x14ac:dyDescent="0.35">
      <c r="N901" s="61"/>
    </row>
    <row r="902" spans="14:14" x14ac:dyDescent="0.35">
      <c r="N902" s="61"/>
    </row>
    <row r="903" spans="14:14" x14ac:dyDescent="0.35">
      <c r="N903" s="61"/>
    </row>
    <row r="904" spans="14:14" x14ac:dyDescent="0.35">
      <c r="N904" s="61"/>
    </row>
    <row r="905" spans="14:14" x14ac:dyDescent="0.35">
      <c r="N905" s="61"/>
    </row>
    <row r="906" spans="14:14" x14ac:dyDescent="0.35">
      <c r="N906" s="61"/>
    </row>
    <row r="907" spans="14:14" x14ac:dyDescent="0.35">
      <c r="N907" s="61"/>
    </row>
    <row r="908" spans="14:14" x14ac:dyDescent="0.35">
      <c r="N908" s="61"/>
    </row>
    <row r="909" spans="14:14" x14ac:dyDescent="0.35">
      <c r="N909" s="61"/>
    </row>
    <row r="910" spans="14:14" x14ac:dyDescent="0.35">
      <c r="N910" s="61"/>
    </row>
    <row r="911" spans="14:14" x14ac:dyDescent="0.35">
      <c r="N911" s="61"/>
    </row>
    <row r="912" spans="14:14" x14ac:dyDescent="0.35">
      <c r="N912" s="61"/>
    </row>
    <row r="913" spans="14:14" x14ac:dyDescent="0.35">
      <c r="N913" s="61"/>
    </row>
    <row r="914" spans="14:14" x14ac:dyDescent="0.35">
      <c r="N914" s="61"/>
    </row>
    <row r="915" spans="14:14" x14ac:dyDescent="0.35">
      <c r="N915" s="61"/>
    </row>
    <row r="916" spans="14:14" x14ac:dyDescent="0.35">
      <c r="N916" s="61"/>
    </row>
    <row r="917" spans="14:14" x14ac:dyDescent="0.35">
      <c r="N917" s="61"/>
    </row>
    <row r="918" spans="14:14" x14ac:dyDescent="0.35">
      <c r="N918" s="61"/>
    </row>
    <row r="919" spans="14:14" x14ac:dyDescent="0.35">
      <c r="N919" s="61"/>
    </row>
    <row r="920" spans="14:14" x14ac:dyDescent="0.35">
      <c r="N920" s="61"/>
    </row>
    <row r="921" spans="14:14" x14ac:dyDescent="0.35">
      <c r="N921" s="61"/>
    </row>
    <row r="922" spans="14:14" x14ac:dyDescent="0.35">
      <c r="N922" s="61"/>
    </row>
    <row r="923" spans="14:14" x14ac:dyDescent="0.35">
      <c r="N923" s="61"/>
    </row>
    <row r="924" spans="14:14" x14ac:dyDescent="0.35">
      <c r="N924" s="61"/>
    </row>
    <row r="925" spans="14:14" x14ac:dyDescent="0.35">
      <c r="N925" s="61"/>
    </row>
    <row r="926" spans="14:14" x14ac:dyDescent="0.35">
      <c r="N926" s="61"/>
    </row>
    <row r="927" spans="14:14" x14ac:dyDescent="0.35">
      <c r="N927" s="61"/>
    </row>
    <row r="928" spans="14:14" x14ac:dyDescent="0.35">
      <c r="N928" s="61"/>
    </row>
    <row r="929" spans="14:14" x14ac:dyDescent="0.35">
      <c r="N929" s="61"/>
    </row>
    <row r="930" spans="14:14" x14ac:dyDescent="0.35">
      <c r="N930" s="61"/>
    </row>
    <row r="931" spans="14:14" x14ac:dyDescent="0.35">
      <c r="N931" s="61"/>
    </row>
    <row r="932" spans="14:14" x14ac:dyDescent="0.35">
      <c r="N932" s="61"/>
    </row>
    <row r="933" spans="14:14" x14ac:dyDescent="0.35">
      <c r="N933" s="61"/>
    </row>
    <row r="934" spans="14:14" x14ac:dyDescent="0.35">
      <c r="N934" s="61"/>
    </row>
    <row r="935" spans="14:14" x14ac:dyDescent="0.35">
      <c r="N935" s="61"/>
    </row>
    <row r="936" spans="14:14" x14ac:dyDescent="0.35">
      <c r="N936" s="61"/>
    </row>
    <row r="937" spans="14:14" x14ac:dyDescent="0.35">
      <c r="N937" s="61"/>
    </row>
    <row r="938" spans="14:14" x14ac:dyDescent="0.35">
      <c r="N938" s="61"/>
    </row>
    <row r="939" spans="14:14" x14ac:dyDescent="0.35">
      <c r="N939" s="61"/>
    </row>
    <row r="940" spans="14:14" x14ac:dyDescent="0.35">
      <c r="N940" s="61"/>
    </row>
    <row r="941" spans="14:14" x14ac:dyDescent="0.35">
      <c r="N941" s="61"/>
    </row>
    <row r="942" spans="14:14" x14ac:dyDescent="0.35">
      <c r="N942" s="61"/>
    </row>
    <row r="943" spans="14:14" x14ac:dyDescent="0.35">
      <c r="N943" s="61"/>
    </row>
    <row r="944" spans="14:14" x14ac:dyDescent="0.35">
      <c r="N944" s="61"/>
    </row>
    <row r="945" spans="14:14" x14ac:dyDescent="0.35">
      <c r="N945" s="61"/>
    </row>
    <row r="946" spans="14:14" x14ac:dyDescent="0.35">
      <c r="N946" s="61"/>
    </row>
    <row r="947" spans="14:14" x14ac:dyDescent="0.35">
      <c r="N947" s="61"/>
    </row>
    <row r="948" spans="14:14" x14ac:dyDescent="0.35">
      <c r="N948" s="61"/>
    </row>
    <row r="949" spans="14:14" x14ac:dyDescent="0.35">
      <c r="N949" s="61"/>
    </row>
    <row r="950" spans="14:14" x14ac:dyDescent="0.35">
      <c r="N950" s="61"/>
    </row>
    <row r="951" spans="14:14" x14ac:dyDescent="0.35">
      <c r="N951" s="61"/>
    </row>
    <row r="952" spans="14:14" x14ac:dyDescent="0.35">
      <c r="N952" s="61"/>
    </row>
    <row r="953" spans="14:14" x14ac:dyDescent="0.35">
      <c r="N953" s="61"/>
    </row>
    <row r="954" spans="14:14" x14ac:dyDescent="0.35">
      <c r="N954" s="61"/>
    </row>
    <row r="955" spans="14:14" x14ac:dyDescent="0.35">
      <c r="N955" s="61"/>
    </row>
    <row r="956" spans="14:14" x14ac:dyDescent="0.35">
      <c r="N956" s="61"/>
    </row>
    <row r="957" spans="14:14" x14ac:dyDescent="0.35">
      <c r="N957" s="61"/>
    </row>
    <row r="958" spans="14:14" x14ac:dyDescent="0.35">
      <c r="N958" s="61"/>
    </row>
    <row r="959" spans="14:14" x14ac:dyDescent="0.35">
      <c r="N959" s="61"/>
    </row>
    <row r="960" spans="14:14" x14ac:dyDescent="0.35">
      <c r="N960" s="61"/>
    </row>
    <row r="961" spans="14:14" x14ac:dyDescent="0.35">
      <c r="N961" s="61"/>
    </row>
    <row r="962" spans="14:14" x14ac:dyDescent="0.35">
      <c r="N962" s="61"/>
    </row>
    <row r="963" spans="14:14" x14ac:dyDescent="0.35">
      <c r="N963" s="61"/>
    </row>
    <row r="964" spans="14:14" x14ac:dyDescent="0.35">
      <c r="N964" s="61"/>
    </row>
    <row r="965" spans="14:14" x14ac:dyDescent="0.35">
      <c r="N965" s="61"/>
    </row>
    <row r="966" spans="14:14" x14ac:dyDescent="0.35">
      <c r="N966" s="61"/>
    </row>
    <row r="967" spans="14:14" x14ac:dyDescent="0.35">
      <c r="N967" s="61"/>
    </row>
    <row r="968" spans="14:14" x14ac:dyDescent="0.35">
      <c r="N968" s="61"/>
    </row>
    <row r="969" spans="14:14" x14ac:dyDescent="0.35">
      <c r="N969" s="61"/>
    </row>
    <row r="970" spans="14:14" x14ac:dyDescent="0.35">
      <c r="N970" s="61"/>
    </row>
    <row r="971" spans="14:14" x14ac:dyDescent="0.35">
      <c r="N971" s="61"/>
    </row>
    <row r="972" spans="14:14" x14ac:dyDescent="0.35">
      <c r="N972" s="61"/>
    </row>
    <row r="973" spans="14:14" x14ac:dyDescent="0.35">
      <c r="N973" s="61"/>
    </row>
    <row r="974" spans="14:14" x14ac:dyDescent="0.35">
      <c r="N974" s="61"/>
    </row>
    <row r="975" spans="14:14" x14ac:dyDescent="0.35">
      <c r="N975" s="61"/>
    </row>
    <row r="976" spans="14:14" x14ac:dyDescent="0.35">
      <c r="N976" s="61"/>
    </row>
    <row r="977" spans="14:14" x14ac:dyDescent="0.35">
      <c r="N977" s="61"/>
    </row>
    <row r="978" spans="14:14" x14ac:dyDescent="0.35">
      <c r="N978" s="61"/>
    </row>
    <row r="979" spans="14:14" x14ac:dyDescent="0.35">
      <c r="N979" s="61"/>
    </row>
    <row r="980" spans="14:14" x14ac:dyDescent="0.35">
      <c r="N980" s="61"/>
    </row>
    <row r="981" spans="14:14" x14ac:dyDescent="0.35">
      <c r="N981" s="61"/>
    </row>
    <row r="982" spans="14:14" x14ac:dyDescent="0.35">
      <c r="N982" s="61"/>
    </row>
    <row r="983" spans="14:14" x14ac:dyDescent="0.35">
      <c r="N983" s="61"/>
    </row>
    <row r="984" spans="14:14" x14ac:dyDescent="0.35">
      <c r="N984" s="61"/>
    </row>
    <row r="985" spans="14:14" x14ac:dyDescent="0.35">
      <c r="N985" s="61"/>
    </row>
    <row r="986" spans="14:14" x14ac:dyDescent="0.35">
      <c r="N986" s="61"/>
    </row>
    <row r="987" spans="14:14" x14ac:dyDescent="0.35">
      <c r="N987" s="61"/>
    </row>
    <row r="988" spans="14:14" x14ac:dyDescent="0.35">
      <c r="N988" s="61"/>
    </row>
    <row r="989" spans="14:14" x14ac:dyDescent="0.35">
      <c r="N989" s="61"/>
    </row>
    <row r="990" spans="14:14" x14ac:dyDescent="0.35">
      <c r="N990" s="61"/>
    </row>
    <row r="991" spans="14:14" x14ac:dyDescent="0.35">
      <c r="N991" s="61"/>
    </row>
    <row r="992" spans="14:14" x14ac:dyDescent="0.35">
      <c r="N992" s="61"/>
    </row>
    <row r="993" spans="14:14" x14ac:dyDescent="0.35">
      <c r="N993" s="61"/>
    </row>
    <row r="994" spans="14:14" x14ac:dyDescent="0.35">
      <c r="N994" s="61"/>
    </row>
    <row r="995" spans="14:14" x14ac:dyDescent="0.35">
      <c r="N995" s="61"/>
    </row>
    <row r="996" spans="14:14" x14ac:dyDescent="0.35">
      <c r="N996" s="61"/>
    </row>
    <row r="997" spans="14:14" x14ac:dyDescent="0.35">
      <c r="N997" s="61"/>
    </row>
    <row r="998" spans="14:14" x14ac:dyDescent="0.35">
      <c r="N998" s="61"/>
    </row>
    <row r="999" spans="14:14" x14ac:dyDescent="0.35">
      <c r="N999" s="61"/>
    </row>
    <row r="1000" spans="14:14" x14ac:dyDescent="0.35">
      <c r="N1000" s="61"/>
    </row>
    <row r="1001" spans="14:14" x14ac:dyDescent="0.35">
      <c r="N1001" s="61"/>
    </row>
    <row r="1002" spans="14:14" x14ac:dyDescent="0.35">
      <c r="N1002" s="61"/>
    </row>
    <row r="1003" spans="14:14" x14ac:dyDescent="0.35">
      <c r="N1003" s="61"/>
    </row>
    <row r="1004" spans="14:14" x14ac:dyDescent="0.35">
      <c r="N1004" s="61"/>
    </row>
    <row r="1005" spans="14:14" x14ac:dyDescent="0.35">
      <c r="N1005" s="61"/>
    </row>
    <row r="1006" spans="14:14" x14ac:dyDescent="0.35">
      <c r="N1006" s="61"/>
    </row>
    <row r="1007" spans="14:14" x14ac:dyDescent="0.35">
      <c r="N1007" s="61"/>
    </row>
    <row r="1008" spans="14:14" x14ac:dyDescent="0.35">
      <c r="N1008" s="61"/>
    </row>
    <row r="1009" spans="14:14" x14ac:dyDescent="0.35">
      <c r="N1009" s="61"/>
    </row>
    <row r="1010" spans="14:14" x14ac:dyDescent="0.35">
      <c r="N1010" s="61"/>
    </row>
    <row r="1011" spans="14:14" x14ac:dyDescent="0.35">
      <c r="N1011" s="61"/>
    </row>
    <row r="1012" spans="14:14" x14ac:dyDescent="0.35">
      <c r="N1012" s="61"/>
    </row>
    <row r="1013" spans="14:14" x14ac:dyDescent="0.35">
      <c r="N1013" s="61"/>
    </row>
    <row r="1014" spans="14:14" x14ac:dyDescent="0.35">
      <c r="N1014" s="61"/>
    </row>
    <row r="1015" spans="14:14" x14ac:dyDescent="0.35">
      <c r="N1015" s="61"/>
    </row>
    <row r="1016" spans="14:14" x14ac:dyDescent="0.35">
      <c r="N1016" s="61"/>
    </row>
    <row r="1017" spans="14:14" x14ac:dyDescent="0.35">
      <c r="N1017" s="61"/>
    </row>
    <row r="1018" spans="14:14" x14ac:dyDescent="0.35">
      <c r="N1018" s="61"/>
    </row>
    <row r="1019" spans="14:14" x14ac:dyDescent="0.35">
      <c r="N1019" s="61"/>
    </row>
    <row r="1020" spans="14:14" x14ac:dyDescent="0.35">
      <c r="N1020" s="61"/>
    </row>
    <row r="1021" spans="14:14" x14ac:dyDescent="0.35">
      <c r="N1021" s="61"/>
    </row>
    <row r="1022" spans="14:14" x14ac:dyDescent="0.35">
      <c r="N1022" s="61"/>
    </row>
    <row r="1023" spans="14:14" x14ac:dyDescent="0.35">
      <c r="N1023" s="61"/>
    </row>
    <row r="1024" spans="14:14" x14ac:dyDescent="0.35">
      <c r="N1024" s="61"/>
    </row>
    <row r="1025" spans="14:14" x14ac:dyDescent="0.35">
      <c r="N1025" s="61"/>
    </row>
    <row r="1026" spans="14:14" x14ac:dyDescent="0.35">
      <c r="N1026" s="61"/>
    </row>
    <row r="1027" spans="14:14" x14ac:dyDescent="0.35">
      <c r="N1027" s="61"/>
    </row>
    <row r="1028" spans="14:14" x14ac:dyDescent="0.35">
      <c r="N1028" s="61"/>
    </row>
    <row r="1029" spans="14:14" x14ac:dyDescent="0.35">
      <c r="N1029" s="61"/>
    </row>
    <row r="1030" spans="14:14" x14ac:dyDescent="0.35">
      <c r="N1030" s="61"/>
    </row>
    <row r="1031" spans="14:14" x14ac:dyDescent="0.35">
      <c r="N1031" s="61"/>
    </row>
    <row r="1032" spans="14:14" x14ac:dyDescent="0.35">
      <c r="N1032" s="61"/>
    </row>
    <row r="1033" spans="14:14" x14ac:dyDescent="0.35">
      <c r="N1033" s="61"/>
    </row>
    <row r="1034" spans="14:14" x14ac:dyDescent="0.35">
      <c r="N1034" s="61"/>
    </row>
    <row r="1035" spans="14:14" x14ac:dyDescent="0.35">
      <c r="N1035" s="61"/>
    </row>
    <row r="1036" spans="14:14" x14ac:dyDescent="0.35">
      <c r="N1036" s="61"/>
    </row>
    <row r="1037" spans="14:14" x14ac:dyDescent="0.35">
      <c r="N1037" s="61"/>
    </row>
    <row r="1038" spans="14:14" x14ac:dyDescent="0.35">
      <c r="N1038" s="61"/>
    </row>
    <row r="1039" spans="14:14" x14ac:dyDescent="0.35">
      <c r="N1039" s="61"/>
    </row>
    <row r="1040" spans="14:14" x14ac:dyDescent="0.35">
      <c r="N1040" s="61"/>
    </row>
    <row r="1041" spans="14:14" x14ac:dyDescent="0.35">
      <c r="N1041" s="61"/>
    </row>
    <row r="1042" spans="14:14" x14ac:dyDescent="0.35">
      <c r="N1042" s="61"/>
    </row>
    <row r="1043" spans="14:14" x14ac:dyDescent="0.35">
      <c r="N1043" s="61"/>
    </row>
    <row r="1044" spans="14:14" x14ac:dyDescent="0.35">
      <c r="N1044" s="61"/>
    </row>
    <row r="1045" spans="14:14" x14ac:dyDescent="0.35">
      <c r="N1045" s="61"/>
    </row>
    <row r="1046" spans="14:14" x14ac:dyDescent="0.35">
      <c r="N1046" s="61"/>
    </row>
    <row r="1047" spans="14:14" x14ac:dyDescent="0.35">
      <c r="N1047" s="61"/>
    </row>
    <row r="1048" spans="14:14" x14ac:dyDescent="0.35">
      <c r="N1048" s="61"/>
    </row>
    <row r="1049" spans="14:14" x14ac:dyDescent="0.35">
      <c r="N1049" s="61"/>
    </row>
    <row r="1050" spans="14:14" x14ac:dyDescent="0.35">
      <c r="N1050" s="61"/>
    </row>
    <row r="1051" spans="14:14" x14ac:dyDescent="0.35">
      <c r="N1051" s="61"/>
    </row>
    <row r="1052" spans="14:14" x14ac:dyDescent="0.35">
      <c r="N1052" s="61"/>
    </row>
    <row r="1053" spans="14:14" x14ac:dyDescent="0.35">
      <c r="N1053" s="61"/>
    </row>
    <row r="1054" spans="14:14" x14ac:dyDescent="0.35">
      <c r="N1054" s="61"/>
    </row>
    <row r="1055" spans="14:14" x14ac:dyDescent="0.35">
      <c r="N1055" s="61"/>
    </row>
    <row r="1056" spans="14:14" x14ac:dyDescent="0.35">
      <c r="N1056" s="61"/>
    </row>
    <row r="1057" spans="14:14" x14ac:dyDescent="0.35">
      <c r="N1057" s="61"/>
    </row>
    <row r="1058" spans="14:14" x14ac:dyDescent="0.35">
      <c r="N1058" s="61"/>
    </row>
    <row r="1059" spans="14:14" x14ac:dyDescent="0.35">
      <c r="N1059" s="61"/>
    </row>
    <row r="1060" spans="14:14" x14ac:dyDescent="0.35">
      <c r="N1060" s="61"/>
    </row>
    <row r="1061" spans="14:14" x14ac:dyDescent="0.35">
      <c r="N1061" s="61"/>
    </row>
    <row r="1062" spans="14:14" x14ac:dyDescent="0.35">
      <c r="N1062" s="61"/>
    </row>
    <row r="1063" spans="14:14" x14ac:dyDescent="0.35">
      <c r="N1063" s="61"/>
    </row>
    <row r="1064" spans="14:14" x14ac:dyDescent="0.35">
      <c r="N1064" s="61"/>
    </row>
    <row r="1065" spans="14:14" x14ac:dyDescent="0.35">
      <c r="N1065" s="61"/>
    </row>
    <row r="1066" spans="14:14" x14ac:dyDescent="0.35">
      <c r="N1066" s="61"/>
    </row>
    <row r="1067" spans="14:14" x14ac:dyDescent="0.35">
      <c r="N1067" s="61"/>
    </row>
    <row r="1068" spans="14:14" x14ac:dyDescent="0.35">
      <c r="N1068" s="61"/>
    </row>
    <row r="1069" spans="14:14" x14ac:dyDescent="0.35">
      <c r="N1069" s="61"/>
    </row>
    <row r="1070" spans="14:14" x14ac:dyDescent="0.35">
      <c r="N1070" s="61"/>
    </row>
    <row r="1071" spans="14:14" x14ac:dyDescent="0.35">
      <c r="N1071" s="61"/>
    </row>
    <row r="1072" spans="14:14" x14ac:dyDescent="0.35">
      <c r="N1072" s="61"/>
    </row>
    <row r="1073" spans="14:14" x14ac:dyDescent="0.35">
      <c r="N1073" s="61"/>
    </row>
    <row r="1074" spans="14:14" x14ac:dyDescent="0.35">
      <c r="N1074" s="61"/>
    </row>
    <row r="1075" spans="14:14" x14ac:dyDescent="0.35">
      <c r="N1075" s="61"/>
    </row>
    <row r="1076" spans="14:14" x14ac:dyDescent="0.35">
      <c r="N1076" s="61"/>
    </row>
    <row r="1077" spans="14:14" x14ac:dyDescent="0.35">
      <c r="N1077" s="61"/>
    </row>
    <row r="1078" spans="14:14" x14ac:dyDescent="0.35">
      <c r="N1078" s="61"/>
    </row>
    <row r="1079" spans="14:14" x14ac:dyDescent="0.35">
      <c r="N1079" s="61"/>
    </row>
    <row r="1080" spans="14:14" x14ac:dyDescent="0.35">
      <c r="N1080" s="61"/>
    </row>
    <row r="1081" spans="14:14" x14ac:dyDescent="0.35">
      <c r="N1081" s="61"/>
    </row>
    <row r="1082" spans="14:14" x14ac:dyDescent="0.35">
      <c r="N1082" s="61"/>
    </row>
    <row r="1083" spans="14:14" x14ac:dyDescent="0.35">
      <c r="N1083" s="61"/>
    </row>
    <row r="1084" spans="14:14" x14ac:dyDescent="0.35">
      <c r="N1084" s="61"/>
    </row>
    <row r="1085" spans="14:14" x14ac:dyDescent="0.35">
      <c r="N1085" s="61"/>
    </row>
    <row r="1086" spans="14:14" x14ac:dyDescent="0.35">
      <c r="N1086" s="61"/>
    </row>
    <row r="1087" spans="14:14" x14ac:dyDescent="0.35">
      <c r="N1087" s="61"/>
    </row>
    <row r="1088" spans="14:14" x14ac:dyDescent="0.35">
      <c r="N1088" s="61"/>
    </row>
    <row r="1089" spans="14:14" x14ac:dyDescent="0.35">
      <c r="N1089" s="61"/>
    </row>
    <row r="1090" spans="14:14" x14ac:dyDescent="0.35">
      <c r="N1090" s="61"/>
    </row>
    <row r="1091" spans="14:14" x14ac:dyDescent="0.35">
      <c r="N1091" s="61"/>
    </row>
    <row r="1092" spans="14:14" x14ac:dyDescent="0.35">
      <c r="N1092" s="61"/>
    </row>
    <row r="1093" spans="14:14" x14ac:dyDescent="0.35">
      <c r="N1093" s="61"/>
    </row>
    <row r="1094" spans="14:14" x14ac:dyDescent="0.35">
      <c r="N1094" s="61"/>
    </row>
    <row r="1095" spans="14:14" x14ac:dyDescent="0.35">
      <c r="N1095" s="61"/>
    </row>
    <row r="1096" spans="14:14" x14ac:dyDescent="0.35">
      <c r="N1096" s="61"/>
    </row>
    <row r="1097" spans="14:14" x14ac:dyDescent="0.35">
      <c r="N1097" s="61"/>
    </row>
    <row r="1098" spans="14:14" x14ac:dyDescent="0.35">
      <c r="N1098" s="61"/>
    </row>
    <row r="1099" spans="14:14" x14ac:dyDescent="0.35">
      <c r="N1099" s="61"/>
    </row>
    <row r="1100" spans="14:14" x14ac:dyDescent="0.35">
      <c r="N1100" s="61"/>
    </row>
    <row r="1101" spans="14:14" x14ac:dyDescent="0.35">
      <c r="N1101" s="61"/>
    </row>
    <row r="1102" spans="14:14" x14ac:dyDescent="0.35">
      <c r="N1102" s="61"/>
    </row>
    <row r="1103" spans="14:14" x14ac:dyDescent="0.35">
      <c r="N1103" s="61"/>
    </row>
    <row r="1104" spans="14:14" x14ac:dyDescent="0.35">
      <c r="N1104" s="61"/>
    </row>
    <row r="1105" spans="14:14" x14ac:dyDescent="0.35">
      <c r="N1105" s="61"/>
    </row>
    <row r="1106" spans="14:14" x14ac:dyDescent="0.35">
      <c r="N1106" s="61"/>
    </row>
    <row r="1107" spans="14:14" x14ac:dyDescent="0.35">
      <c r="N1107" s="61"/>
    </row>
    <row r="1108" spans="14:14" x14ac:dyDescent="0.35">
      <c r="N1108" s="61"/>
    </row>
    <row r="1109" spans="14:14" x14ac:dyDescent="0.35">
      <c r="N1109" s="61"/>
    </row>
    <row r="1110" spans="14:14" x14ac:dyDescent="0.35">
      <c r="N1110" s="61"/>
    </row>
    <row r="1111" spans="14:14" x14ac:dyDescent="0.35">
      <c r="N1111" s="61"/>
    </row>
    <row r="1112" spans="14:14" x14ac:dyDescent="0.35">
      <c r="N1112" s="61"/>
    </row>
    <row r="1113" spans="14:14" x14ac:dyDescent="0.35">
      <c r="N1113" s="61"/>
    </row>
    <row r="1114" spans="14:14" x14ac:dyDescent="0.35">
      <c r="N1114" s="61"/>
    </row>
    <row r="1115" spans="14:14" x14ac:dyDescent="0.35">
      <c r="N1115" s="61"/>
    </row>
    <row r="1116" spans="14:14" x14ac:dyDescent="0.35">
      <c r="N1116" s="61"/>
    </row>
    <row r="1117" spans="14:14" x14ac:dyDescent="0.35">
      <c r="N1117" s="61"/>
    </row>
    <row r="1118" spans="14:14" x14ac:dyDescent="0.35">
      <c r="N1118" s="61"/>
    </row>
    <row r="1119" spans="14:14" x14ac:dyDescent="0.35">
      <c r="N1119" s="61"/>
    </row>
    <row r="1120" spans="14:14" x14ac:dyDescent="0.35">
      <c r="N1120" s="61"/>
    </row>
    <row r="1121" spans="14:14" x14ac:dyDescent="0.35">
      <c r="N1121" s="61"/>
    </row>
    <row r="1122" spans="14:14" x14ac:dyDescent="0.35">
      <c r="N1122" s="61"/>
    </row>
    <row r="1123" spans="14:14" x14ac:dyDescent="0.35">
      <c r="N1123" s="61"/>
    </row>
    <row r="1124" spans="14:14" x14ac:dyDescent="0.35">
      <c r="N1124" s="61"/>
    </row>
    <row r="1125" spans="14:14" x14ac:dyDescent="0.35">
      <c r="N1125" s="61"/>
    </row>
    <row r="1126" spans="14:14" x14ac:dyDescent="0.35">
      <c r="N1126" s="61"/>
    </row>
    <row r="1127" spans="14:14" x14ac:dyDescent="0.35">
      <c r="N1127" s="61"/>
    </row>
    <row r="1128" spans="14:14" x14ac:dyDescent="0.35">
      <c r="N1128" s="61"/>
    </row>
    <row r="1129" spans="14:14" x14ac:dyDescent="0.35">
      <c r="N1129" s="61"/>
    </row>
    <row r="1130" spans="14:14" x14ac:dyDescent="0.35">
      <c r="N1130" s="61"/>
    </row>
    <row r="1131" spans="14:14" x14ac:dyDescent="0.35">
      <c r="N1131" s="61"/>
    </row>
    <row r="1132" spans="14:14" x14ac:dyDescent="0.35">
      <c r="N1132" s="61"/>
    </row>
    <row r="1133" spans="14:14" x14ac:dyDescent="0.35">
      <c r="N1133" s="61"/>
    </row>
    <row r="1134" spans="14:14" x14ac:dyDescent="0.35">
      <c r="N1134" s="61"/>
    </row>
    <row r="1135" spans="14:14" x14ac:dyDescent="0.35">
      <c r="N1135" s="61"/>
    </row>
    <row r="1136" spans="14:14" x14ac:dyDescent="0.35">
      <c r="N1136" s="61"/>
    </row>
    <row r="1137" spans="14:14" x14ac:dyDescent="0.35">
      <c r="N1137" s="61"/>
    </row>
    <row r="1138" spans="14:14" x14ac:dyDescent="0.35">
      <c r="N1138" s="61"/>
    </row>
    <row r="1139" spans="14:14" x14ac:dyDescent="0.35">
      <c r="N1139" s="61"/>
    </row>
    <row r="1140" spans="14:14" x14ac:dyDescent="0.35">
      <c r="N1140" s="61"/>
    </row>
    <row r="1141" spans="14:14" x14ac:dyDescent="0.35">
      <c r="N1141" s="61"/>
    </row>
    <row r="1142" spans="14:14" x14ac:dyDescent="0.35">
      <c r="N1142" s="61"/>
    </row>
    <row r="1143" spans="14:14" x14ac:dyDescent="0.35">
      <c r="N1143" s="61"/>
    </row>
    <row r="1144" spans="14:14" x14ac:dyDescent="0.35">
      <c r="N1144" s="61"/>
    </row>
    <row r="1145" spans="14:14" x14ac:dyDescent="0.35">
      <c r="N1145" s="61"/>
    </row>
    <row r="1146" spans="14:14" x14ac:dyDescent="0.35">
      <c r="N1146" s="61"/>
    </row>
    <row r="1147" spans="14:14" x14ac:dyDescent="0.35">
      <c r="N1147" s="61"/>
    </row>
    <row r="1148" spans="14:14" x14ac:dyDescent="0.35">
      <c r="N1148" s="61"/>
    </row>
    <row r="1149" spans="14:14" x14ac:dyDescent="0.35">
      <c r="N1149" s="61"/>
    </row>
    <row r="1150" spans="14:14" x14ac:dyDescent="0.35">
      <c r="N1150" s="61"/>
    </row>
    <row r="1151" spans="14:14" x14ac:dyDescent="0.35">
      <c r="N1151" s="61"/>
    </row>
    <row r="1152" spans="14:14" x14ac:dyDescent="0.35">
      <c r="N1152" s="61"/>
    </row>
    <row r="1153" spans="14:14" x14ac:dyDescent="0.35">
      <c r="N1153" s="61"/>
    </row>
    <row r="1154" spans="14:14" x14ac:dyDescent="0.35">
      <c r="N1154" s="61"/>
    </row>
    <row r="1155" spans="14:14" x14ac:dyDescent="0.35">
      <c r="N1155" s="61"/>
    </row>
    <row r="1156" spans="14:14" x14ac:dyDescent="0.35">
      <c r="N1156" s="61"/>
    </row>
    <row r="1157" spans="14:14" x14ac:dyDescent="0.35">
      <c r="N1157" s="61"/>
    </row>
    <row r="1158" spans="14:14" x14ac:dyDescent="0.35">
      <c r="N1158" s="61"/>
    </row>
    <row r="1159" spans="14:14" x14ac:dyDescent="0.35">
      <c r="N1159" s="61"/>
    </row>
    <row r="1160" spans="14:14" x14ac:dyDescent="0.35">
      <c r="N1160" s="61"/>
    </row>
    <row r="1161" spans="14:14" x14ac:dyDescent="0.35">
      <c r="N1161" s="61"/>
    </row>
    <row r="1162" spans="14:14" x14ac:dyDescent="0.35">
      <c r="N1162" s="61"/>
    </row>
    <row r="1163" spans="14:14" x14ac:dyDescent="0.35">
      <c r="N1163" s="61"/>
    </row>
    <row r="1164" spans="14:14" x14ac:dyDescent="0.35">
      <c r="N1164" s="61"/>
    </row>
    <row r="1165" spans="14:14" x14ac:dyDescent="0.35">
      <c r="N1165" s="61"/>
    </row>
    <row r="1166" spans="14:14" x14ac:dyDescent="0.35">
      <c r="N1166" s="61"/>
    </row>
    <row r="1167" spans="14:14" x14ac:dyDescent="0.35">
      <c r="N1167" s="61"/>
    </row>
    <row r="1168" spans="14:14" x14ac:dyDescent="0.35">
      <c r="N1168" s="61"/>
    </row>
    <row r="1169" spans="14:14" x14ac:dyDescent="0.35">
      <c r="N1169" s="61"/>
    </row>
    <row r="1170" spans="14:14" x14ac:dyDescent="0.35">
      <c r="N1170" s="61"/>
    </row>
    <row r="1171" spans="14:14" x14ac:dyDescent="0.35">
      <c r="N1171" s="61"/>
    </row>
    <row r="1172" spans="14:14" x14ac:dyDescent="0.35">
      <c r="N1172" s="61"/>
    </row>
    <row r="1173" spans="14:14" x14ac:dyDescent="0.35">
      <c r="N1173" s="61"/>
    </row>
    <row r="1174" spans="14:14" x14ac:dyDescent="0.35">
      <c r="N1174" s="61"/>
    </row>
    <row r="1175" spans="14:14" x14ac:dyDescent="0.35">
      <c r="N1175" s="61"/>
    </row>
    <row r="1176" spans="14:14" x14ac:dyDescent="0.35">
      <c r="N1176" s="61"/>
    </row>
    <row r="1177" spans="14:14" x14ac:dyDescent="0.35">
      <c r="N1177" s="61"/>
    </row>
    <row r="1178" spans="14:14" x14ac:dyDescent="0.35">
      <c r="N1178" s="61"/>
    </row>
    <row r="1179" spans="14:14" x14ac:dyDescent="0.35">
      <c r="N1179" s="61"/>
    </row>
    <row r="1180" spans="14:14" x14ac:dyDescent="0.35">
      <c r="N1180" s="61"/>
    </row>
    <row r="1181" spans="14:14" x14ac:dyDescent="0.35">
      <c r="N1181" s="61"/>
    </row>
    <row r="1182" spans="14:14" x14ac:dyDescent="0.35">
      <c r="N1182" s="61"/>
    </row>
    <row r="1183" spans="14:14" x14ac:dyDescent="0.35">
      <c r="N1183" s="61"/>
    </row>
    <row r="1184" spans="14:14" x14ac:dyDescent="0.35">
      <c r="N1184" s="61"/>
    </row>
    <row r="1185" spans="14:14" x14ac:dyDescent="0.35">
      <c r="N1185" s="61"/>
    </row>
    <row r="1186" spans="14:14" x14ac:dyDescent="0.35">
      <c r="N1186" s="61"/>
    </row>
    <row r="1187" spans="14:14" x14ac:dyDescent="0.35">
      <c r="N1187" s="61"/>
    </row>
    <row r="1188" spans="14:14" x14ac:dyDescent="0.35">
      <c r="N1188" s="61"/>
    </row>
    <row r="1189" spans="14:14" x14ac:dyDescent="0.35">
      <c r="N1189" s="61"/>
    </row>
    <row r="1190" spans="14:14" x14ac:dyDescent="0.35">
      <c r="N1190" s="61"/>
    </row>
    <row r="1191" spans="14:14" x14ac:dyDescent="0.35">
      <c r="N1191" s="61"/>
    </row>
    <row r="1192" spans="14:14" x14ac:dyDescent="0.35">
      <c r="N1192" s="61"/>
    </row>
    <row r="1193" spans="14:14" x14ac:dyDescent="0.35">
      <c r="N1193" s="61"/>
    </row>
    <row r="1194" spans="14:14" x14ac:dyDescent="0.35">
      <c r="N1194" s="61"/>
    </row>
    <row r="1195" spans="14:14" x14ac:dyDescent="0.35">
      <c r="N1195" s="61"/>
    </row>
    <row r="1196" spans="14:14" x14ac:dyDescent="0.35">
      <c r="N1196" s="61"/>
    </row>
    <row r="1197" spans="14:14" x14ac:dyDescent="0.35">
      <c r="N1197" s="61"/>
    </row>
    <row r="1198" spans="14:14" x14ac:dyDescent="0.35">
      <c r="N1198" s="61"/>
    </row>
    <row r="1199" spans="14:14" x14ac:dyDescent="0.35">
      <c r="N1199" s="61"/>
    </row>
    <row r="1200" spans="14:14" x14ac:dyDescent="0.35">
      <c r="N1200" s="61"/>
    </row>
    <row r="1201" spans="14:14" x14ac:dyDescent="0.35">
      <c r="N1201" s="61"/>
    </row>
    <row r="1202" spans="14:14" x14ac:dyDescent="0.35">
      <c r="N1202" s="61"/>
    </row>
    <row r="1203" spans="14:14" x14ac:dyDescent="0.35">
      <c r="N1203" s="61"/>
    </row>
    <row r="1204" spans="14:14" x14ac:dyDescent="0.35">
      <c r="N1204" s="61"/>
    </row>
    <row r="1205" spans="14:14" x14ac:dyDescent="0.35">
      <c r="N1205" s="61"/>
    </row>
    <row r="1206" spans="14:14" x14ac:dyDescent="0.35">
      <c r="N1206" s="61"/>
    </row>
    <row r="1207" spans="14:14" x14ac:dyDescent="0.35">
      <c r="N1207" s="61"/>
    </row>
    <row r="1208" spans="14:14" x14ac:dyDescent="0.35">
      <c r="N1208" s="61"/>
    </row>
    <row r="1209" spans="14:14" x14ac:dyDescent="0.35">
      <c r="N1209" s="61"/>
    </row>
    <row r="1210" spans="14:14" x14ac:dyDescent="0.35">
      <c r="N1210" s="61"/>
    </row>
    <row r="1211" spans="14:14" x14ac:dyDescent="0.35">
      <c r="N1211" s="61"/>
    </row>
    <row r="1212" spans="14:14" x14ac:dyDescent="0.35">
      <c r="N1212" s="61"/>
    </row>
    <row r="1213" spans="14:14" x14ac:dyDescent="0.35">
      <c r="N1213" s="61"/>
    </row>
    <row r="1214" spans="14:14" x14ac:dyDescent="0.35">
      <c r="N1214" s="61"/>
    </row>
    <row r="1215" spans="14:14" x14ac:dyDescent="0.35">
      <c r="N1215" s="61"/>
    </row>
    <row r="1216" spans="14:14" x14ac:dyDescent="0.35">
      <c r="N1216" s="61"/>
    </row>
    <row r="1217" spans="14:14" x14ac:dyDescent="0.35">
      <c r="N1217" s="61"/>
    </row>
    <row r="1218" spans="14:14" x14ac:dyDescent="0.35">
      <c r="N1218" s="61"/>
    </row>
    <row r="1219" spans="14:14" x14ac:dyDescent="0.35">
      <c r="N1219" s="61"/>
    </row>
    <row r="1220" spans="14:14" x14ac:dyDescent="0.35">
      <c r="N1220" s="61"/>
    </row>
    <row r="1221" spans="14:14" x14ac:dyDescent="0.35">
      <c r="N1221" s="61"/>
    </row>
    <row r="1222" spans="14:14" x14ac:dyDescent="0.35">
      <c r="N1222" s="61"/>
    </row>
    <row r="1223" spans="14:14" x14ac:dyDescent="0.35">
      <c r="N1223" s="61"/>
    </row>
    <row r="1224" spans="14:14" x14ac:dyDescent="0.35">
      <c r="N1224" s="61"/>
    </row>
    <row r="1225" spans="14:14" x14ac:dyDescent="0.35">
      <c r="N1225" s="61"/>
    </row>
    <row r="1226" spans="14:14" x14ac:dyDescent="0.35">
      <c r="N1226" s="61"/>
    </row>
    <row r="1227" spans="14:14" x14ac:dyDescent="0.35">
      <c r="N1227" s="61"/>
    </row>
    <row r="1228" spans="14:14" x14ac:dyDescent="0.35">
      <c r="N1228" s="61"/>
    </row>
    <row r="1229" spans="14:14" x14ac:dyDescent="0.35">
      <c r="N1229" s="61"/>
    </row>
    <row r="1230" spans="14:14" x14ac:dyDescent="0.35">
      <c r="N1230" s="61"/>
    </row>
    <row r="1231" spans="14:14" x14ac:dyDescent="0.35">
      <c r="N1231" s="61"/>
    </row>
    <row r="1232" spans="14:14" x14ac:dyDescent="0.35">
      <c r="N1232" s="61"/>
    </row>
    <row r="1233" spans="14:14" x14ac:dyDescent="0.35">
      <c r="N1233" s="61"/>
    </row>
    <row r="1234" spans="14:14" x14ac:dyDescent="0.35">
      <c r="N1234" s="61"/>
    </row>
    <row r="1235" spans="14:14" x14ac:dyDescent="0.35">
      <c r="N1235" s="61"/>
    </row>
    <row r="1236" spans="14:14" x14ac:dyDescent="0.35">
      <c r="N1236" s="61"/>
    </row>
    <row r="1237" spans="14:14" x14ac:dyDescent="0.35">
      <c r="N1237" s="61"/>
    </row>
    <row r="1238" spans="14:14" x14ac:dyDescent="0.35">
      <c r="N1238" s="61"/>
    </row>
    <row r="1239" spans="14:14" x14ac:dyDescent="0.35">
      <c r="N1239" s="61"/>
    </row>
    <row r="1240" spans="14:14" x14ac:dyDescent="0.35">
      <c r="N1240" s="61"/>
    </row>
    <row r="1241" spans="14:14" x14ac:dyDescent="0.35">
      <c r="N1241" s="61"/>
    </row>
    <row r="1242" spans="14:14" x14ac:dyDescent="0.35">
      <c r="N1242" s="61"/>
    </row>
    <row r="1243" spans="14:14" x14ac:dyDescent="0.35">
      <c r="N1243" s="61"/>
    </row>
    <row r="1244" spans="14:14" x14ac:dyDescent="0.35">
      <c r="N1244" s="61"/>
    </row>
    <row r="1245" spans="14:14" x14ac:dyDescent="0.35">
      <c r="N1245" s="61"/>
    </row>
    <row r="1246" spans="14:14" x14ac:dyDescent="0.35">
      <c r="N1246" s="61"/>
    </row>
    <row r="1247" spans="14:14" x14ac:dyDescent="0.35">
      <c r="N1247" s="61"/>
    </row>
    <row r="1248" spans="14:14" x14ac:dyDescent="0.35">
      <c r="N1248" s="61"/>
    </row>
    <row r="1249" spans="14:14" x14ac:dyDescent="0.35">
      <c r="N1249" s="61"/>
    </row>
    <row r="1250" spans="14:14" x14ac:dyDescent="0.35">
      <c r="N1250" s="61"/>
    </row>
    <row r="1251" spans="14:14" x14ac:dyDescent="0.35">
      <c r="N1251" s="61"/>
    </row>
    <row r="1252" spans="14:14" x14ac:dyDescent="0.35">
      <c r="N1252" s="61"/>
    </row>
    <row r="1253" spans="14:14" x14ac:dyDescent="0.35">
      <c r="N1253" s="61"/>
    </row>
    <row r="1254" spans="14:14" x14ac:dyDescent="0.35">
      <c r="N1254" s="61"/>
    </row>
    <row r="1255" spans="14:14" x14ac:dyDescent="0.35">
      <c r="N1255" s="61"/>
    </row>
    <row r="1256" spans="14:14" x14ac:dyDescent="0.35">
      <c r="N1256" s="61"/>
    </row>
    <row r="1257" spans="14:14" x14ac:dyDescent="0.35">
      <c r="N1257" s="61"/>
    </row>
    <row r="1258" spans="14:14" x14ac:dyDescent="0.35">
      <c r="N1258" s="61"/>
    </row>
    <row r="1259" spans="14:14" x14ac:dyDescent="0.35">
      <c r="N1259" s="61"/>
    </row>
    <row r="1260" spans="14:14" x14ac:dyDescent="0.35">
      <c r="N1260" s="61"/>
    </row>
    <row r="1261" spans="14:14" x14ac:dyDescent="0.35">
      <c r="N1261" s="61"/>
    </row>
    <row r="1262" spans="14:14" x14ac:dyDescent="0.35">
      <c r="N1262" s="61"/>
    </row>
    <row r="1263" spans="14:14" x14ac:dyDescent="0.35">
      <c r="N1263" s="61"/>
    </row>
    <row r="1264" spans="14:14" x14ac:dyDescent="0.35">
      <c r="N1264" s="61"/>
    </row>
    <row r="1265" spans="14:14" x14ac:dyDescent="0.35">
      <c r="N1265" s="61"/>
    </row>
    <row r="1266" spans="14:14" x14ac:dyDescent="0.35">
      <c r="N1266" s="61"/>
    </row>
    <row r="1267" spans="14:14" x14ac:dyDescent="0.35">
      <c r="N1267" s="61"/>
    </row>
    <row r="1268" spans="14:14" x14ac:dyDescent="0.35">
      <c r="N1268" s="61"/>
    </row>
    <row r="1269" spans="14:14" x14ac:dyDescent="0.35">
      <c r="N1269" s="61"/>
    </row>
    <row r="1270" spans="14:14" x14ac:dyDescent="0.35">
      <c r="N1270" s="61"/>
    </row>
    <row r="1271" spans="14:14" x14ac:dyDescent="0.35">
      <c r="N1271" s="61"/>
    </row>
    <row r="1272" spans="14:14" x14ac:dyDescent="0.35">
      <c r="N1272" s="61"/>
    </row>
    <row r="1273" spans="14:14" x14ac:dyDescent="0.35">
      <c r="N1273" s="61"/>
    </row>
    <row r="1274" spans="14:14" x14ac:dyDescent="0.35">
      <c r="N1274" s="61"/>
    </row>
    <row r="1275" spans="14:14" x14ac:dyDescent="0.35">
      <c r="N1275" s="61"/>
    </row>
    <row r="1276" spans="14:14" x14ac:dyDescent="0.35">
      <c r="N1276" s="61"/>
    </row>
    <row r="1277" spans="14:14" x14ac:dyDescent="0.35">
      <c r="N1277" s="61"/>
    </row>
    <row r="1278" spans="14:14" x14ac:dyDescent="0.35">
      <c r="N1278" s="61"/>
    </row>
    <row r="1279" spans="14:14" x14ac:dyDescent="0.35">
      <c r="N1279" s="61"/>
    </row>
    <row r="1280" spans="14:14" x14ac:dyDescent="0.35">
      <c r="N1280" s="61"/>
    </row>
    <row r="1281" spans="14:14" x14ac:dyDescent="0.35">
      <c r="N1281" s="61"/>
    </row>
    <row r="1282" spans="14:14" x14ac:dyDescent="0.35">
      <c r="N1282" s="61"/>
    </row>
    <row r="1283" spans="14:14" x14ac:dyDescent="0.35">
      <c r="N1283" s="61"/>
    </row>
    <row r="1284" spans="14:14" x14ac:dyDescent="0.35">
      <c r="N1284" s="61"/>
    </row>
    <row r="1285" spans="14:14" x14ac:dyDescent="0.35">
      <c r="N1285" s="61"/>
    </row>
    <row r="1286" spans="14:14" x14ac:dyDescent="0.35">
      <c r="N1286" s="61"/>
    </row>
    <row r="1287" spans="14:14" x14ac:dyDescent="0.35">
      <c r="N1287" s="61"/>
    </row>
    <row r="1288" spans="14:14" x14ac:dyDescent="0.35">
      <c r="N1288" s="61"/>
    </row>
    <row r="1289" spans="14:14" x14ac:dyDescent="0.35">
      <c r="N1289" s="61"/>
    </row>
    <row r="1290" spans="14:14" x14ac:dyDescent="0.35">
      <c r="N1290" s="61"/>
    </row>
    <row r="1291" spans="14:14" x14ac:dyDescent="0.35">
      <c r="N1291" s="61"/>
    </row>
    <row r="1292" spans="14:14" x14ac:dyDescent="0.35">
      <c r="N1292" s="61"/>
    </row>
    <row r="1293" spans="14:14" x14ac:dyDescent="0.35">
      <c r="N1293" s="61"/>
    </row>
    <row r="1294" spans="14:14" x14ac:dyDescent="0.35">
      <c r="N1294" s="61"/>
    </row>
    <row r="1295" spans="14:14" x14ac:dyDescent="0.35">
      <c r="N1295" s="61"/>
    </row>
    <row r="1296" spans="14:14" x14ac:dyDescent="0.35">
      <c r="N1296" s="61"/>
    </row>
    <row r="1297" spans="14:14" x14ac:dyDescent="0.35">
      <c r="N1297" s="61"/>
    </row>
    <row r="1298" spans="14:14" x14ac:dyDescent="0.35">
      <c r="N1298" s="61"/>
    </row>
    <row r="1299" spans="14:14" x14ac:dyDescent="0.35">
      <c r="N1299" s="61"/>
    </row>
    <row r="1300" spans="14:14" x14ac:dyDescent="0.35">
      <c r="N1300" s="61"/>
    </row>
    <row r="1301" spans="14:14" x14ac:dyDescent="0.35">
      <c r="N1301" s="61"/>
    </row>
    <row r="1302" spans="14:14" x14ac:dyDescent="0.35">
      <c r="N1302" s="61"/>
    </row>
    <row r="1303" spans="14:14" x14ac:dyDescent="0.35">
      <c r="N1303" s="61"/>
    </row>
    <row r="1304" spans="14:14" x14ac:dyDescent="0.35">
      <c r="N1304" s="61"/>
    </row>
    <row r="1305" spans="14:14" x14ac:dyDescent="0.35">
      <c r="N1305" s="61"/>
    </row>
    <row r="1306" spans="14:14" x14ac:dyDescent="0.35">
      <c r="N1306" s="61"/>
    </row>
    <row r="1307" spans="14:14" x14ac:dyDescent="0.35">
      <c r="N1307" s="61"/>
    </row>
    <row r="1308" spans="14:14" x14ac:dyDescent="0.35">
      <c r="N1308" s="61"/>
    </row>
    <row r="1309" spans="14:14" x14ac:dyDescent="0.35">
      <c r="N1309" s="61"/>
    </row>
    <row r="1310" spans="14:14" x14ac:dyDescent="0.35">
      <c r="N1310" s="61"/>
    </row>
    <row r="1311" spans="14:14" x14ac:dyDescent="0.35">
      <c r="N1311" s="61"/>
    </row>
    <row r="1312" spans="14:14" x14ac:dyDescent="0.35">
      <c r="N1312" s="61"/>
    </row>
    <row r="1313" spans="14:14" x14ac:dyDescent="0.35">
      <c r="N1313" s="61"/>
    </row>
    <row r="1314" spans="14:14" x14ac:dyDescent="0.35">
      <c r="N1314" s="61"/>
    </row>
    <row r="1315" spans="14:14" x14ac:dyDescent="0.35">
      <c r="N1315" s="61"/>
    </row>
    <row r="1316" spans="14:14" x14ac:dyDescent="0.35">
      <c r="N1316" s="61"/>
    </row>
    <row r="1317" spans="14:14" x14ac:dyDescent="0.35">
      <c r="N1317" s="61"/>
    </row>
    <row r="1318" spans="14:14" x14ac:dyDescent="0.35">
      <c r="N1318" s="61"/>
    </row>
    <row r="1319" spans="14:14" x14ac:dyDescent="0.35">
      <c r="N1319" s="61"/>
    </row>
    <row r="1320" spans="14:14" x14ac:dyDescent="0.35">
      <c r="N1320" s="61"/>
    </row>
    <row r="1321" spans="14:14" x14ac:dyDescent="0.35">
      <c r="N1321" s="61"/>
    </row>
    <row r="1322" spans="14:14" x14ac:dyDescent="0.35">
      <c r="N1322" s="61"/>
    </row>
    <row r="1323" spans="14:14" x14ac:dyDescent="0.35">
      <c r="N1323" s="61"/>
    </row>
    <row r="1324" spans="14:14" x14ac:dyDescent="0.35">
      <c r="N1324" s="61"/>
    </row>
    <row r="1325" spans="14:14" x14ac:dyDescent="0.35">
      <c r="N1325" s="61"/>
    </row>
    <row r="1326" spans="14:14" x14ac:dyDescent="0.35">
      <c r="N1326" s="61"/>
    </row>
    <row r="1327" spans="14:14" x14ac:dyDescent="0.35">
      <c r="N1327" s="61"/>
    </row>
    <row r="1328" spans="14:14" x14ac:dyDescent="0.35">
      <c r="N1328" s="61"/>
    </row>
    <row r="1329" spans="14:14" x14ac:dyDescent="0.35">
      <c r="N1329" s="61"/>
    </row>
    <row r="1330" spans="14:14" x14ac:dyDescent="0.35">
      <c r="N1330" s="61"/>
    </row>
    <row r="1331" spans="14:14" x14ac:dyDescent="0.35">
      <c r="N1331" s="61"/>
    </row>
    <row r="1332" spans="14:14" x14ac:dyDescent="0.35">
      <c r="N1332" s="61"/>
    </row>
    <row r="1333" spans="14:14" x14ac:dyDescent="0.35">
      <c r="N1333" s="61"/>
    </row>
    <row r="1334" spans="14:14" x14ac:dyDescent="0.35">
      <c r="N1334" s="61"/>
    </row>
    <row r="1335" spans="14:14" x14ac:dyDescent="0.35">
      <c r="N1335" s="61"/>
    </row>
    <row r="1336" spans="14:14" x14ac:dyDescent="0.35">
      <c r="N1336" s="61"/>
    </row>
    <row r="1337" spans="14:14" x14ac:dyDescent="0.35">
      <c r="N1337" s="61"/>
    </row>
    <row r="1338" spans="14:14" x14ac:dyDescent="0.35">
      <c r="N1338" s="61"/>
    </row>
    <row r="1339" spans="14:14" x14ac:dyDescent="0.35">
      <c r="N1339" s="61"/>
    </row>
    <row r="1340" spans="14:14" x14ac:dyDescent="0.35">
      <c r="N1340" s="61"/>
    </row>
    <row r="1341" spans="14:14" x14ac:dyDescent="0.35">
      <c r="N1341" s="61"/>
    </row>
    <row r="1342" spans="14:14" x14ac:dyDescent="0.35">
      <c r="N1342" s="61"/>
    </row>
    <row r="1343" spans="14:14" x14ac:dyDescent="0.35">
      <c r="N1343" s="61"/>
    </row>
    <row r="1344" spans="14:14" x14ac:dyDescent="0.35">
      <c r="N1344" s="61"/>
    </row>
    <row r="1345" spans="14:14" x14ac:dyDescent="0.35">
      <c r="N1345" s="61"/>
    </row>
    <row r="1346" spans="14:14" x14ac:dyDescent="0.35">
      <c r="N1346" s="61"/>
    </row>
    <row r="1347" spans="14:14" x14ac:dyDescent="0.35">
      <c r="N1347" s="61"/>
    </row>
    <row r="1348" spans="14:14" x14ac:dyDescent="0.35">
      <c r="N1348" s="61"/>
    </row>
    <row r="1349" spans="14:14" x14ac:dyDescent="0.35">
      <c r="N1349" s="61"/>
    </row>
    <row r="1350" spans="14:14" x14ac:dyDescent="0.35">
      <c r="N1350" s="61"/>
    </row>
    <row r="1351" spans="14:14" x14ac:dyDescent="0.35">
      <c r="N1351" s="61"/>
    </row>
    <row r="1352" spans="14:14" x14ac:dyDescent="0.35">
      <c r="N1352" s="61"/>
    </row>
    <row r="1353" spans="14:14" x14ac:dyDescent="0.35">
      <c r="N1353" s="61"/>
    </row>
    <row r="1354" spans="14:14" x14ac:dyDescent="0.35">
      <c r="N1354" s="61"/>
    </row>
    <row r="1355" spans="14:14" x14ac:dyDescent="0.35">
      <c r="N1355" s="61"/>
    </row>
    <row r="1356" spans="14:14" x14ac:dyDescent="0.35">
      <c r="N1356" s="61"/>
    </row>
    <row r="1357" spans="14:14" x14ac:dyDescent="0.35">
      <c r="N1357" s="61"/>
    </row>
    <row r="1358" spans="14:14" x14ac:dyDescent="0.35">
      <c r="N1358" s="61"/>
    </row>
    <row r="1359" spans="14:14" x14ac:dyDescent="0.35">
      <c r="N1359" s="61"/>
    </row>
    <row r="1360" spans="14:14" x14ac:dyDescent="0.35">
      <c r="N1360" s="61"/>
    </row>
    <row r="1361" spans="14:14" x14ac:dyDescent="0.35">
      <c r="N1361" s="61"/>
    </row>
    <row r="1362" spans="14:14" x14ac:dyDescent="0.35">
      <c r="N1362" s="61"/>
    </row>
    <row r="1363" spans="14:14" x14ac:dyDescent="0.35">
      <c r="N1363" s="61"/>
    </row>
    <row r="1364" spans="14:14" x14ac:dyDescent="0.35">
      <c r="N1364" s="61"/>
    </row>
    <row r="1365" spans="14:14" x14ac:dyDescent="0.35">
      <c r="N1365" s="61"/>
    </row>
    <row r="1366" spans="14:14" x14ac:dyDescent="0.35">
      <c r="N1366" s="61"/>
    </row>
    <row r="1367" spans="14:14" x14ac:dyDescent="0.35">
      <c r="N1367" s="61"/>
    </row>
    <row r="1368" spans="14:14" x14ac:dyDescent="0.35">
      <c r="N1368" s="61"/>
    </row>
    <row r="1369" spans="14:14" x14ac:dyDescent="0.35">
      <c r="N1369" s="61"/>
    </row>
    <row r="1370" spans="14:14" x14ac:dyDescent="0.35">
      <c r="N1370" s="61"/>
    </row>
    <row r="1371" spans="14:14" x14ac:dyDescent="0.35">
      <c r="N1371" s="61"/>
    </row>
    <row r="1372" spans="14:14" x14ac:dyDescent="0.35">
      <c r="N1372" s="61"/>
    </row>
    <row r="1373" spans="14:14" x14ac:dyDescent="0.35">
      <c r="N1373" s="61"/>
    </row>
    <row r="1374" spans="14:14" x14ac:dyDescent="0.35">
      <c r="N1374" s="61"/>
    </row>
    <row r="1375" spans="14:14" x14ac:dyDescent="0.35">
      <c r="N1375" s="61"/>
    </row>
    <row r="1376" spans="14:14" x14ac:dyDescent="0.35">
      <c r="N1376" s="61"/>
    </row>
    <row r="1377" spans="14:14" x14ac:dyDescent="0.35">
      <c r="N1377" s="61"/>
    </row>
    <row r="1378" spans="14:14" x14ac:dyDescent="0.35">
      <c r="N1378" s="61"/>
    </row>
    <row r="1379" spans="14:14" x14ac:dyDescent="0.35">
      <c r="N1379" s="61"/>
    </row>
    <row r="1380" spans="14:14" x14ac:dyDescent="0.35">
      <c r="N1380" s="61"/>
    </row>
    <row r="1381" spans="14:14" x14ac:dyDescent="0.35">
      <c r="N1381" s="61"/>
    </row>
    <row r="1382" spans="14:14" x14ac:dyDescent="0.35">
      <c r="N1382" s="61"/>
    </row>
    <row r="1383" spans="14:14" x14ac:dyDescent="0.35">
      <c r="N1383" s="61"/>
    </row>
    <row r="1384" spans="14:14" x14ac:dyDescent="0.35">
      <c r="N1384" s="61"/>
    </row>
    <row r="1385" spans="14:14" x14ac:dyDescent="0.35">
      <c r="N1385" s="61"/>
    </row>
    <row r="1386" spans="14:14" x14ac:dyDescent="0.35">
      <c r="N1386" s="61"/>
    </row>
    <row r="1387" spans="14:14" x14ac:dyDescent="0.35">
      <c r="N1387" s="61"/>
    </row>
    <row r="1388" spans="14:14" x14ac:dyDescent="0.35">
      <c r="N1388" s="61"/>
    </row>
    <row r="1389" spans="14:14" x14ac:dyDescent="0.35">
      <c r="N1389" s="61"/>
    </row>
    <row r="1390" spans="14:14" x14ac:dyDescent="0.35">
      <c r="N1390" s="61"/>
    </row>
    <row r="1391" spans="14:14" x14ac:dyDescent="0.35">
      <c r="N1391" s="61"/>
    </row>
    <row r="1392" spans="14:14" x14ac:dyDescent="0.35">
      <c r="N1392" s="61"/>
    </row>
    <row r="1393" spans="14:14" x14ac:dyDescent="0.35">
      <c r="N1393" s="61"/>
    </row>
    <row r="1394" spans="14:14" x14ac:dyDescent="0.35">
      <c r="N1394" s="61"/>
    </row>
    <row r="1395" spans="14:14" x14ac:dyDescent="0.35">
      <c r="N1395" s="61"/>
    </row>
    <row r="1396" spans="14:14" x14ac:dyDescent="0.35">
      <c r="N1396" s="61"/>
    </row>
    <row r="1397" spans="14:14" x14ac:dyDescent="0.35">
      <c r="N1397" s="61"/>
    </row>
    <row r="1398" spans="14:14" x14ac:dyDescent="0.35">
      <c r="N1398" s="61"/>
    </row>
    <row r="1399" spans="14:14" x14ac:dyDescent="0.35">
      <c r="N1399" s="61"/>
    </row>
    <row r="1400" spans="14:14" x14ac:dyDescent="0.35">
      <c r="N1400" s="61"/>
    </row>
    <row r="1401" spans="14:14" x14ac:dyDescent="0.35">
      <c r="N1401" s="61"/>
    </row>
    <row r="1402" spans="14:14" x14ac:dyDescent="0.35">
      <c r="N1402" s="61"/>
    </row>
    <row r="1403" spans="14:14" x14ac:dyDescent="0.35">
      <c r="N1403" s="61"/>
    </row>
    <row r="1404" spans="14:14" x14ac:dyDescent="0.35">
      <c r="N1404" s="61"/>
    </row>
    <row r="1405" spans="14:14" x14ac:dyDescent="0.35">
      <c r="N1405" s="61"/>
    </row>
    <row r="1406" spans="14:14" x14ac:dyDescent="0.35">
      <c r="N1406" s="61"/>
    </row>
    <row r="1407" spans="14:14" x14ac:dyDescent="0.35">
      <c r="N1407" s="61"/>
    </row>
    <row r="1408" spans="14:14" x14ac:dyDescent="0.35">
      <c r="N1408" s="61"/>
    </row>
    <row r="1409" spans="14:14" x14ac:dyDescent="0.35">
      <c r="N1409" s="61"/>
    </row>
    <row r="1410" spans="14:14" x14ac:dyDescent="0.35">
      <c r="N1410" s="61"/>
    </row>
    <row r="1411" spans="14:14" x14ac:dyDescent="0.35">
      <c r="N1411" s="61"/>
    </row>
    <row r="1412" spans="14:14" x14ac:dyDescent="0.35">
      <c r="N1412" s="61"/>
    </row>
    <row r="1413" spans="14:14" x14ac:dyDescent="0.35">
      <c r="N1413" s="61"/>
    </row>
    <row r="1414" spans="14:14" x14ac:dyDescent="0.35">
      <c r="N1414" s="61"/>
    </row>
    <row r="1415" spans="14:14" x14ac:dyDescent="0.35">
      <c r="N1415" s="61"/>
    </row>
    <row r="1416" spans="14:14" x14ac:dyDescent="0.35">
      <c r="N1416" s="61"/>
    </row>
    <row r="1417" spans="14:14" x14ac:dyDescent="0.35">
      <c r="N1417" s="61"/>
    </row>
    <row r="1418" spans="14:14" x14ac:dyDescent="0.35">
      <c r="N1418" s="61"/>
    </row>
    <row r="1419" spans="14:14" x14ac:dyDescent="0.35">
      <c r="N1419" s="61"/>
    </row>
    <row r="1420" spans="14:14" x14ac:dyDescent="0.35">
      <c r="N1420" s="61"/>
    </row>
    <row r="1421" spans="14:14" x14ac:dyDescent="0.35">
      <c r="N1421" s="61"/>
    </row>
    <row r="1422" spans="14:14" x14ac:dyDescent="0.35">
      <c r="N1422" s="61"/>
    </row>
    <row r="1423" spans="14:14" x14ac:dyDescent="0.35">
      <c r="N1423" s="61"/>
    </row>
    <row r="1424" spans="14:14" x14ac:dyDescent="0.35">
      <c r="N1424" s="61"/>
    </row>
    <row r="1425" spans="14:14" x14ac:dyDescent="0.35">
      <c r="N1425" s="61"/>
    </row>
    <row r="1426" spans="14:14" x14ac:dyDescent="0.35">
      <c r="N1426" s="61"/>
    </row>
    <row r="1427" spans="14:14" x14ac:dyDescent="0.35">
      <c r="N1427" s="61"/>
    </row>
    <row r="1428" spans="14:14" x14ac:dyDescent="0.35">
      <c r="N1428" s="61"/>
    </row>
    <row r="1429" spans="14:14" x14ac:dyDescent="0.35">
      <c r="N1429" s="61"/>
    </row>
    <row r="1430" spans="14:14" x14ac:dyDescent="0.35">
      <c r="N1430" s="61"/>
    </row>
    <row r="1431" spans="14:14" x14ac:dyDescent="0.35">
      <c r="N1431" s="61"/>
    </row>
    <row r="1432" spans="14:14" x14ac:dyDescent="0.35">
      <c r="N1432" s="61"/>
    </row>
    <row r="1433" spans="14:14" x14ac:dyDescent="0.35">
      <c r="N1433" s="61"/>
    </row>
    <row r="1434" spans="14:14" x14ac:dyDescent="0.35">
      <c r="N1434" s="61"/>
    </row>
    <row r="1435" spans="14:14" x14ac:dyDescent="0.35">
      <c r="N1435" s="61"/>
    </row>
    <row r="1436" spans="14:14" x14ac:dyDescent="0.35">
      <c r="N1436" s="61"/>
    </row>
    <row r="1437" spans="14:14" x14ac:dyDescent="0.35">
      <c r="N1437" s="61"/>
    </row>
    <row r="1438" spans="14:14" x14ac:dyDescent="0.35">
      <c r="N1438" s="61"/>
    </row>
    <row r="1439" spans="14:14" x14ac:dyDescent="0.35">
      <c r="N1439" s="61"/>
    </row>
    <row r="1440" spans="14:14" x14ac:dyDescent="0.35">
      <c r="N1440" s="61"/>
    </row>
    <row r="1441" spans="14:14" x14ac:dyDescent="0.35">
      <c r="N1441" s="61"/>
    </row>
    <row r="1442" spans="14:14" x14ac:dyDescent="0.35">
      <c r="N1442" s="61"/>
    </row>
    <row r="1443" spans="14:14" x14ac:dyDescent="0.35">
      <c r="N1443" s="61"/>
    </row>
    <row r="1444" spans="14:14" x14ac:dyDescent="0.35">
      <c r="N1444" s="61"/>
    </row>
    <row r="1445" spans="14:14" x14ac:dyDescent="0.35">
      <c r="N1445" s="61"/>
    </row>
    <row r="1446" spans="14:14" x14ac:dyDescent="0.35">
      <c r="N1446" s="61"/>
    </row>
    <row r="1447" spans="14:14" x14ac:dyDescent="0.35">
      <c r="N1447" s="61"/>
    </row>
    <row r="1448" spans="14:14" x14ac:dyDescent="0.35">
      <c r="N1448" s="61"/>
    </row>
    <row r="1449" spans="14:14" x14ac:dyDescent="0.35">
      <c r="N1449" s="61"/>
    </row>
    <row r="1450" spans="14:14" x14ac:dyDescent="0.35">
      <c r="N1450" s="61"/>
    </row>
    <row r="1451" spans="14:14" x14ac:dyDescent="0.35">
      <c r="N1451" s="61"/>
    </row>
    <row r="1452" spans="14:14" x14ac:dyDescent="0.35">
      <c r="N1452" s="61"/>
    </row>
    <row r="1453" spans="14:14" x14ac:dyDescent="0.35">
      <c r="N1453" s="61"/>
    </row>
    <row r="1454" spans="14:14" x14ac:dyDescent="0.35">
      <c r="N1454" s="61"/>
    </row>
    <row r="1455" spans="14:14" x14ac:dyDescent="0.35">
      <c r="N1455" s="61"/>
    </row>
    <row r="1456" spans="14:14" x14ac:dyDescent="0.35">
      <c r="N1456" s="61"/>
    </row>
    <row r="1457" spans="14:14" x14ac:dyDescent="0.35">
      <c r="N1457" s="61"/>
    </row>
    <row r="1458" spans="14:14" x14ac:dyDescent="0.35">
      <c r="N1458" s="61"/>
    </row>
    <row r="1459" spans="14:14" x14ac:dyDescent="0.35">
      <c r="N1459" s="61"/>
    </row>
    <row r="1460" spans="14:14" x14ac:dyDescent="0.35">
      <c r="N1460" s="61"/>
    </row>
    <row r="1461" spans="14:14" x14ac:dyDescent="0.35">
      <c r="N1461" s="61"/>
    </row>
    <row r="1462" spans="14:14" x14ac:dyDescent="0.35">
      <c r="N1462" s="61"/>
    </row>
    <row r="1463" spans="14:14" x14ac:dyDescent="0.35">
      <c r="N1463" s="61"/>
    </row>
    <row r="1464" spans="14:14" x14ac:dyDescent="0.35">
      <c r="N1464" s="61"/>
    </row>
    <row r="1465" spans="14:14" x14ac:dyDescent="0.35">
      <c r="N1465" s="61"/>
    </row>
    <row r="1466" spans="14:14" x14ac:dyDescent="0.35">
      <c r="N1466" s="61"/>
    </row>
    <row r="1467" spans="14:14" x14ac:dyDescent="0.35">
      <c r="N1467" s="61"/>
    </row>
    <row r="1468" spans="14:14" x14ac:dyDescent="0.35">
      <c r="N1468" s="61"/>
    </row>
    <row r="1469" spans="14:14" x14ac:dyDescent="0.35">
      <c r="N1469" s="61"/>
    </row>
    <row r="1470" spans="14:14" x14ac:dyDescent="0.35">
      <c r="N1470" s="61"/>
    </row>
    <row r="1471" spans="14:14" x14ac:dyDescent="0.35">
      <c r="N1471" s="61"/>
    </row>
    <row r="1472" spans="14:14" x14ac:dyDescent="0.35">
      <c r="N1472" s="61"/>
    </row>
    <row r="1473" spans="14:14" x14ac:dyDescent="0.35">
      <c r="N1473" s="61"/>
    </row>
    <row r="1474" spans="14:14" x14ac:dyDescent="0.35">
      <c r="N1474" s="61"/>
    </row>
    <row r="1475" spans="14:14" x14ac:dyDescent="0.35">
      <c r="N1475" s="61"/>
    </row>
    <row r="1476" spans="14:14" x14ac:dyDescent="0.35">
      <c r="N1476" s="61"/>
    </row>
    <row r="1477" spans="14:14" x14ac:dyDescent="0.35">
      <c r="N1477" s="61"/>
    </row>
    <row r="1478" spans="14:14" x14ac:dyDescent="0.35">
      <c r="N1478" s="61"/>
    </row>
    <row r="1479" spans="14:14" x14ac:dyDescent="0.35">
      <c r="N1479" s="61"/>
    </row>
    <row r="1480" spans="14:14" x14ac:dyDescent="0.35">
      <c r="N1480" s="61"/>
    </row>
    <row r="1481" spans="14:14" x14ac:dyDescent="0.35">
      <c r="N1481" s="61"/>
    </row>
    <row r="1482" spans="14:14" x14ac:dyDescent="0.35">
      <c r="N1482" s="61"/>
    </row>
    <row r="1483" spans="14:14" x14ac:dyDescent="0.35">
      <c r="N1483" s="61"/>
    </row>
    <row r="1484" spans="14:14" x14ac:dyDescent="0.35">
      <c r="N1484" s="61"/>
    </row>
    <row r="1485" spans="14:14" x14ac:dyDescent="0.35">
      <c r="N1485" s="61"/>
    </row>
    <row r="1486" spans="14:14" x14ac:dyDescent="0.35">
      <c r="N1486" s="61"/>
    </row>
    <row r="1487" spans="14:14" x14ac:dyDescent="0.35">
      <c r="N1487" s="61"/>
    </row>
    <row r="1488" spans="14:14" x14ac:dyDescent="0.35">
      <c r="N1488" s="61"/>
    </row>
    <row r="1489" spans="14:14" x14ac:dyDescent="0.35">
      <c r="N1489" s="61"/>
    </row>
    <row r="1490" spans="14:14" x14ac:dyDescent="0.35">
      <c r="N1490" s="61"/>
    </row>
    <row r="1491" spans="14:14" x14ac:dyDescent="0.35">
      <c r="N1491" s="61"/>
    </row>
    <row r="1492" spans="14:14" x14ac:dyDescent="0.35">
      <c r="N1492" s="61"/>
    </row>
    <row r="1493" spans="14:14" x14ac:dyDescent="0.35">
      <c r="N1493" s="61"/>
    </row>
    <row r="1494" spans="14:14" x14ac:dyDescent="0.35">
      <c r="N1494" s="61"/>
    </row>
    <row r="1495" spans="14:14" x14ac:dyDescent="0.35">
      <c r="N1495" s="61"/>
    </row>
    <row r="1496" spans="14:14" x14ac:dyDescent="0.35">
      <c r="N1496" s="61"/>
    </row>
    <row r="1497" spans="14:14" x14ac:dyDescent="0.35">
      <c r="N1497" s="61"/>
    </row>
    <row r="1498" spans="14:14" x14ac:dyDescent="0.35">
      <c r="N1498" s="61"/>
    </row>
    <row r="1499" spans="14:14" x14ac:dyDescent="0.35">
      <c r="N1499" s="61"/>
    </row>
    <row r="1500" spans="14:14" x14ac:dyDescent="0.35">
      <c r="N1500" s="61"/>
    </row>
    <row r="1501" spans="14:14" x14ac:dyDescent="0.35">
      <c r="N1501" s="61"/>
    </row>
    <row r="1502" spans="14:14" x14ac:dyDescent="0.35">
      <c r="N1502" s="61"/>
    </row>
    <row r="1503" spans="14:14" x14ac:dyDescent="0.35">
      <c r="N1503" s="61"/>
    </row>
    <row r="1504" spans="14:14" x14ac:dyDescent="0.35">
      <c r="N1504" s="61"/>
    </row>
    <row r="1505" spans="14:14" x14ac:dyDescent="0.35">
      <c r="N1505" s="61"/>
    </row>
    <row r="1506" spans="14:14" x14ac:dyDescent="0.35">
      <c r="N1506" s="61"/>
    </row>
    <row r="1507" spans="14:14" x14ac:dyDescent="0.35">
      <c r="N1507" s="61"/>
    </row>
    <row r="1508" spans="14:14" x14ac:dyDescent="0.35">
      <c r="N1508" s="61"/>
    </row>
    <row r="1509" spans="14:14" x14ac:dyDescent="0.35">
      <c r="N1509" s="61"/>
    </row>
    <row r="1510" spans="14:14" x14ac:dyDescent="0.35">
      <c r="N1510" s="61"/>
    </row>
    <row r="1511" spans="14:14" x14ac:dyDescent="0.35">
      <c r="N1511" s="61"/>
    </row>
    <row r="1512" spans="14:14" x14ac:dyDescent="0.35">
      <c r="N1512" s="61"/>
    </row>
    <row r="1513" spans="14:14" x14ac:dyDescent="0.35">
      <c r="N1513" s="61"/>
    </row>
    <row r="1514" spans="14:14" x14ac:dyDescent="0.35">
      <c r="N1514" s="61"/>
    </row>
    <row r="1515" spans="14:14" x14ac:dyDescent="0.35">
      <c r="N1515" s="61"/>
    </row>
    <row r="1516" spans="14:14" x14ac:dyDescent="0.35">
      <c r="N1516" s="61"/>
    </row>
    <row r="1517" spans="14:14" x14ac:dyDescent="0.35">
      <c r="N1517" s="61"/>
    </row>
    <row r="1518" spans="14:14" x14ac:dyDescent="0.35">
      <c r="N1518" s="61"/>
    </row>
    <row r="1519" spans="14:14" x14ac:dyDescent="0.35">
      <c r="N1519" s="61"/>
    </row>
    <row r="1520" spans="14:14" x14ac:dyDescent="0.35">
      <c r="N1520" s="61"/>
    </row>
    <row r="1521" spans="14:14" x14ac:dyDescent="0.35">
      <c r="N1521" s="61"/>
    </row>
    <row r="1522" spans="14:14" x14ac:dyDescent="0.35">
      <c r="N1522" s="61"/>
    </row>
    <row r="1523" spans="14:14" x14ac:dyDescent="0.35">
      <c r="N1523" s="61"/>
    </row>
    <row r="1524" spans="14:14" x14ac:dyDescent="0.35">
      <c r="N1524" s="61"/>
    </row>
    <row r="1525" spans="14:14" x14ac:dyDescent="0.35">
      <c r="N1525" s="61"/>
    </row>
    <row r="1526" spans="14:14" x14ac:dyDescent="0.35">
      <c r="N1526" s="61"/>
    </row>
    <row r="1527" spans="14:14" x14ac:dyDescent="0.35">
      <c r="N1527" s="61"/>
    </row>
    <row r="1528" spans="14:14" x14ac:dyDescent="0.35">
      <c r="N1528" s="61"/>
    </row>
    <row r="1529" spans="14:14" x14ac:dyDescent="0.35">
      <c r="N1529" s="61"/>
    </row>
    <row r="1530" spans="14:14" x14ac:dyDescent="0.35">
      <c r="N1530" s="61"/>
    </row>
    <row r="1531" spans="14:14" x14ac:dyDescent="0.35">
      <c r="N1531" s="61"/>
    </row>
    <row r="1532" spans="14:14" x14ac:dyDescent="0.35">
      <c r="N1532" s="61"/>
    </row>
    <row r="1533" spans="14:14" x14ac:dyDescent="0.35">
      <c r="N1533" s="61"/>
    </row>
    <row r="1534" spans="14:14" x14ac:dyDescent="0.35">
      <c r="N1534" s="61"/>
    </row>
    <row r="1535" spans="14:14" x14ac:dyDescent="0.35">
      <c r="N1535" s="61"/>
    </row>
    <row r="1536" spans="14:14" x14ac:dyDescent="0.35">
      <c r="N1536" s="61"/>
    </row>
    <row r="1537" spans="14:14" x14ac:dyDescent="0.35">
      <c r="N1537" s="61"/>
    </row>
    <row r="1538" spans="14:14" x14ac:dyDescent="0.35">
      <c r="N1538" s="61"/>
    </row>
    <row r="1539" spans="14:14" x14ac:dyDescent="0.35">
      <c r="N1539" s="61"/>
    </row>
    <row r="1540" spans="14:14" x14ac:dyDescent="0.35">
      <c r="N1540" s="61"/>
    </row>
    <row r="1541" spans="14:14" x14ac:dyDescent="0.35">
      <c r="N1541" s="61"/>
    </row>
    <row r="1542" spans="14:14" x14ac:dyDescent="0.35">
      <c r="N1542" s="61"/>
    </row>
    <row r="1543" spans="14:14" x14ac:dyDescent="0.35">
      <c r="N1543" s="61"/>
    </row>
    <row r="1544" spans="14:14" x14ac:dyDescent="0.35">
      <c r="N1544" s="61"/>
    </row>
    <row r="1545" spans="14:14" x14ac:dyDescent="0.35">
      <c r="N1545" s="61"/>
    </row>
    <row r="1546" spans="14:14" x14ac:dyDescent="0.35">
      <c r="N1546" s="61"/>
    </row>
    <row r="1547" spans="14:14" x14ac:dyDescent="0.35">
      <c r="N1547" s="61"/>
    </row>
    <row r="1548" spans="14:14" x14ac:dyDescent="0.35">
      <c r="N1548" s="61"/>
    </row>
    <row r="1549" spans="14:14" x14ac:dyDescent="0.35">
      <c r="N1549" s="61"/>
    </row>
    <row r="1550" spans="14:14" x14ac:dyDescent="0.35">
      <c r="N1550" s="61"/>
    </row>
    <row r="1551" spans="14:14" x14ac:dyDescent="0.35">
      <c r="N1551" s="61"/>
    </row>
    <row r="1552" spans="14:14" x14ac:dyDescent="0.35">
      <c r="N1552" s="61"/>
    </row>
    <row r="1553" spans="14:14" x14ac:dyDescent="0.35">
      <c r="N1553" s="61"/>
    </row>
    <row r="1554" spans="14:14" x14ac:dyDescent="0.35">
      <c r="N1554" s="61"/>
    </row>
    <row r="1555" spans="14:14" x14ac:dyDescent="0.35">
      <c r="N1555" s="61"/>
    </row>
    <row r="1556" spans="14:14" x14ac:dyDescent="0.35">
      <c r="N1556" s="61"/>
    </row>
    <row r="1557" spans="14:14" x14ac:dyDescent="0.35">
      <c r="N1557" s="61"/>
    </row>
    <row r="1558" spans="14:14" x14ac:dyDescent="0.35">
      <c r="N1558" s="61"/>
    </row>
    <row r="1559" spans="14:14" x14ac:dyDescent="0.35">
      <c r="N1559" s="61"/>
    </row>
    <row r="1560" spans="14:14" x14ac:dyDescent="0.35">
      <c r="N1560" s="61"/>
    </row>
    <row r="1561" spans="14:14" x14ac:dyDescent="0.35">
      <c r="N1561" s="61"/>
    </row>
    <row r="1562" spans="14:14" x14ac:dyDescent="0.35">
      <c r="N1562" s="61"/>
    </row>
    <row r="1563" spans="14:14" x14ac:dyDescent="0.35">
      <c r="N1563" s="61"/>
    </row>
    <row r="1564" spans="14:14" x14ac:dyDescent="0.35">
      <c r="N1564" s="61"/>
    </row>
    <row r="1565" spans="14:14" x14ac:dyDescent="0.35">
      <c r="N1565" s="61"/>
    </row>
    <row r="1566" spans="14:14" x14ac:dyDescent="0.35">
      <c r="N1566" s="61"/>
    </row>
    <row r="1567" spans="14:14" x14ac:dyDescent="0.35">
      <c r="N1567" s="61"/>
    </row>
    <row r="1568" spans="14:14" x14ac:dyDescent="0.35">
      <c r="N1568" s="61"/>
    </row>
    <row r="1569" spans="14:14" x14ac:dyDescent="0.35">
      <c r="N1569" s="61"/>
    </row>
    <row r="1570" spans="14:14" x14ac:dyDescent="0.35">
      <c r="N1570" s="61"/>
    </row>
    <row r="1571" spans="14:14" x14ac:dyDescent="0.35">
      <c r="N1571" s="61"/>
    </row>
    <row r="1572" spans="14:14" x14ac:dyDescent="0.35">
      <c r="N1572" s="61"/>
    </row>
    <row r="1573" spans="14:14" x14ac:dyDescent="0.35">
      <c r="N1573" s="61"/>
    </row>
    <row r="1574" spans="14:14" x14ac:dyDescent="0.35">
      <c r="N1574" s="61"/>
    </row>
    <row r="1575" spans="14:14" x14ac:dyDescent="0.35">
      <c r="N1575" s="61"/>
    </row>
    <row r="1576" spans="14:14" x14ac:dyDescent="0.35">
      <c r="N1576" s="61"/>
    </row>
    <row r="1577" spans="14:14" x14ac:dyDescent="0.35">
      <c r="N1577" s="61"/>
    </row>
    <row r="1578" spans="14:14" x14ac:dyDescent="0.35">
      <c r="N1578" s="61"/>
    </row>
    <row r="1579" spans="14:14" x14ac:dyDescent="0.35">
      <c r="N1579" s="61"/>
    </row>
    <row r="1580" spans="14:14" x14ac:dyDescent="0.35">
      <c r="N1580" s="61"/>
    </row>
    <row r="1581" spans="14:14" x14ac:dyDescent="0.35">
      <c r="N1581" s="61"/>
    </row>
    <row r="1582" spans="14:14" x14ac:dyDescent="0.35">
      <c r="N1582" s="61"/>
    </row>
    <row r="1583" spans="14:14" x14ac:dyDescent="0.35">
      <c r="N1583" s="61"/>
    </row>
    <row r="1584" spans="14:14" x14ac:dyDescent="0.35">
      <c r="N1584" s="61"/>
    </row>
    <row r="1585" spans="14:14" x14ac:dyDescent="0.35">
      <c r="N1585" s="61"/>
    </row>
    <row r="1586" spans="14:14" x14ac:dyDescent="0.35">
      <c r="N1586" s="61"/>
    </row>
    <row r="1587" spans="14:14" x14ac:dyDescent="0.35">
      <c r="N1587" s="61"/>
    </row>
    <row r="1588" spans="14:14" x14ac:dyDescent="0.35">
      <c r="N1588" s="61"/>
    </row>
    <row r="1589" spans="14:14" x14ac:dyDescent="0.35">
      <c r="N1589" s="61"/>
    </row>
    <row r="1590" spans="14:14" x14ac:dyDescent="0.35">
      <c r="N1590" s="61"/>
    </row>
    <row r="1591" spans="14:14" x14ac:dyDescent="0.35">
      <c r="N1591" s="61"/>
    </row>
    <row r="1592" spans="14:14" x14ac:dyDescent="0.35">
      <c r="N1592" s="61"/>
    </row>
    <row r="1593" spans="14:14" x14ac:dyDescent="0.35">
      <c r="N1593" s="61"/>
    </row>
    <row r="1594" spans="14:14" x14ac:dyDescent="0.35">
      <c r="N1594" s="61"/>
    </row>
    <row r="1595" spans="14:14" x14ac:dyDescent="0.35">
      <c r="N1595" s="61"/>
    </row>
    <row r="1596" spans="14:14" x14ac:dyDescent="0.35">
      <c r="N1596" s="61"/>
    </row>
    <row r="1597" spans="14:14" x14ac:dyDescent="0.35">
      <c r="N1597" s="61"/>
    </row>
    <row r="1598" spans="14:14" x14ac:dyDescent="0.35">
      <c r="N1598" s="61"/>
    </row>
    <row r="1599" spans="14:14" x14ac:dyDescent="0.35">
      <c r="N1599" s="61"/>
    </row>
    <row r="1600" spans="14:14" x14ac:dyDescent="0.35">
      <c r="N1600" s="61"/>
    </row>
    <row r="1601" spans="14:14" x14ac:dyDescent="0.35">
      <c r="N1601" s="61"/>
    </row>
    <row r="1602" spans="14:14" x14ac:dyDescent="0.35">
      <c r="N1602" s="61"/>
    </row>
    <row r="1603" spans="14:14" x14ac:dyDescent="0.35">
      <c r="N1603" s="61"/>
    </row>
    <row r="1604" spans="14:14" x14ac:dyDescent="0.35">
      <c r="N1604" s="61"/>
    </row>
    <row r="1605" spans="14:14" x14ac:dyDescent="0.35">
      <c r="N1605" s="61"/>
    </row>
    <row r="1606" spans="14:14" x14ac:dyDescent="0.35">
      <c r="N1606" s="61"/>
    </row>
    <row r="1607" spans="14:14" x14ac:dyDescent="0.35">
      <c r="N1607" s="61"/>
    </row>
    <row r="1608" spans="14:14" x14ac:dyDescent="0.35">
      <c r="N1608" s="61"/>
    </row>
    <row r="1609" spans="14:14" x14ac:dyDescent="0.35">
      <c r="N1609" s="61"/>
    </row>
    <row r="1610" spans="14:14" x14ac:dyDescent="0.35">
      <c r="N1610" s="61"/>
    </row>
    <row r="1611" spans="14:14" x14ac:dyDescent="0.35">
      <c r="N1611" s="61"/>
    </row>
    <row r="1612" spans="14:14" x14ac:dyDescent="0.35">
      <c r="N1612" s="61"/>
    </row>
    <row r="1613" spans="14:14" x14ac:dyDescent="0.35">
      <c r="N1613" s="61"/>
    </row>
    <row r="1614" spans="14:14" x14ac:dyDescent="0.35">
      <c r="N1614" s="61"/>
    </row>
    <row r="1615" spans="14:14" x14ac:dyDescent="0.35">
      <c r="N1615" s="61"/>
    </row>
    <row r="1616" spans="14:14" x14ac:dyDescent="0.35">
      <c r="N1616" s="61"/>
    </row>
    <row r="1617" spans="14:14" x14ac:dyDescent="0.35">
      <c r="N1617" s="61"/>
    </row>
    <row r="1618" spans="14:14" x14ac:dyDescent="0.35">
      <c r="N1618" s="61"/>
    </row>
    <row r="1619" spans="14:14" x14ac:dyDescent="0.35">
      <c r="N1619" s="61"/>
    </row>
    <row r="1620" spans="14:14" x14ac:dyDescent="0.35">
      <c r="N1620" s="61"/>
    </row>
    <row r="1621" spans="14:14" x14ac:dyDescent="0.35">
      <c r="N1621" s="61"/>
    </row>
    <row r="1622" spans="14:14" x14ac:dyDescent="0.35">
      <c r="N1622" s="61"/>
    </row>
    <row r="1623" spans="14:14" x14ac:dyDescent="0.35">
      <c r="N1623" s="61"/>
    </row>
    <row r="1624" spans="14:14" x14ac:dyDescent="0.35">
      <c r="N1624" s="61"/>
    </row>
    <row r="1625" spans="14:14" x14ac:dyDescent="0.35">
      <c r="N1625" s="61"/>
    </row>
    <row r="1626" spans="14:14" x14ac:dyDescent="0.35">
      <c r="N1626" s="61"/>
    </row>
    <row r="1627" spans="14:14" x14ac:dyDescent="0.35">
      <c r="N1627" s="61"/>
    </row>
    <row r="1628" spans="14:14" x14ac:dyDescent="0.35">
      <c r="N1628" s="61"/>
    </row>
    <row r="1629" spans="14:14" x14ac:dyDescent="0.35">
      <c r="N1629" s="61"/>
    </row>
    <row r="1630" spans="14:14" x14ac:dyDescent="0.35">
      <c r="N1630" s="61"/>
    </row>
    <row r="1631" spans="14:14" x14ac:dyDescent="0.35">
      <c r="N1631" s="61"/>
    </row>
    <row r="1632" spans="14:14" x14ac:dyDescent="0.35">
      <c r="N1632" s="61"/>
    </row>
    <row r="1633" spans="14:14" x14ac:dyDescent="0.35">
      <c r="N1633" s="61"/>
    </row>
    <row r="1634" spans="14:14" x14ac:dyDescent="0.35">
      <c r="N1634" s="61"/>
    </row>
    <row r="1635" spans="14:14" x14ac:dyDescent="0.35">
      <c r="N1635" s="61"/>
    </row>
    <row r="1636" spans="14:14" x14ac:dyDescent="0.35">
      <c r="N1636" s="61"/>
    </row>
    <row r="1637" spans="14:14" x14ac:dyDescent="0.35">
      <c r="N1637" s="61"/>
    </row>
    <row r="1638" spans="14:14" x14ac:dyDescent="0.35">
      <c r="N1638" s="61"/>
    </row>
    <row r="1639" spans="14:14" x14ac:dyDescent="0.35">
      <c r="N1639" s="61"/>
    </row>
    <row r="1640" spans="14:14" x14ac:dyDescent="0.35">
      <c r="N1640" s="61"/>
    </row>
    <row r="1641" spans="14:14" x14ac:dyDescent="0.35">
      <c r="N1641" s="61"/>
    </row>
    <row r="1642" spans="14:14" x14ac:dyDescent="0.35">
      <c r="N1642" s="61"/>
    </row>
    <row r="1643" spans="14:14" x14ac:dyDescent="0.35">
      <c r="N1643" s="61"/>
    </row>
    <row r="1644" spans="14:14" x14ac:dyDescent="0.35">
      <c r="N1644" s="61"/>
    </row>
    <row r="1645" spans="14:14" x14ac:dyDescent="0.35">
      <c r="N1645" s="61"/>
    </row>
    <row r="1646" spans="14:14" x14ac:dyDescent="0.35">
      <c r="N1646" s="61"/>
    </row>
    <row r="1647" spans="14:14" x14ac:dyDescent="0.35">
      <c r="N1647" s="61"/>
    </row>
    <row r="1648" spans="14:14" x14ac:dyDescent="0.35">
      <c r="N1648" s="61"/>
    </row>
    <row r="1649" spans="14:14" x14ac:dyDescent="0.35">
      <c r="N1649" s="61"/>
    </row>
    <row r="1650" spans="14:14" x14ac:dyDescent="0.35">
      <c r="N1650" s="61"/>
    </row>
    <row r="1651" spans="14:14" x14ac:dyDescent="0.35">
      <c r="N1651" s="61"/>
    </row>
    <row r="1652" spans="14:14" x14ac:dyDescent="0.35">
      <c r="N1652" s="61"/>
    </row>
    <row r="1653" spans="14:14" x14ac:dyDescent="0.35">
      <c r="N1653" s="61"/>
    </row>
    <row r="1654" spans="14:14" x14ac:dyDescent="0.35">
      <c r="N1654" s="61"/>
    </row>
    <row r="1655" spans="14:14" x14ac:dyDescent="0.35">
      <c r="N1655" s="61"/>
    </row>
    <row r="1656" spans="14:14" x14ac:dyDescent="0.35">
      <c r="N1656" s="61"/>
    </row>
    <row r="1657" spans="14:14" x14ac:dyDescent="0.35">
      <c r="N1657" s="61"/>
    </row>
    <row r="1658" spans="14:14" x14ac:dyDescent="0.35">
      <c r="N1658" s="61"/>
    </row>
    <row r="1659" spans="14:14" x14ac:dyDescent="0.35">
      <c r="N1659" s="61"/>
    </row>
    <row r="1660" spans="14:14" x14ac:dyDescent="0.35">
      <c r="N1660" s="61"/>
    </row>
    <row r="1661" spans="14:14" x14ac:dyDescent="0.35">
      <c r="N1661" s="61"/>
    </row>
    <row r="1662" spans="14:14" x14ac:dyDescent="0.35">
      <c r="N1662" s="61"/>
    </row>
    <row r="1663" spans="14:14" x14ac:dyDescent="0.35">
      <c r="N1663" s="61"/>
    </row>
    <row r="1664" spans="14:14" x14ac:dyDescent="0.35">
      <c r="N1664" s="61"/>
    </row>
    <row r="1665" spans="14:14" x14ac:dyDescent="0.35">
      <c r="N1665" s="61"/>
    </row>
    <row r="1666" spans="14:14" x14ac:dyDescent="0.35">
      <c r="N1666" s="61"/>
    </row>
    <row r="1667" spans="14:14" x14ac:dyDescent="0.35">
      <c r="N1667" s="61"/>
    </row>
    <row r="1668" spans="14:14" x14ac:dyDescent="0.35">
      <c r="N1668" s="61"/>
    </row>
    <row r="1669" spans="14:14" x14ac:dyDescent="0.35">
      <c r="N1669" s="61"/>
    </row>
    <row r="1670" spans="14:14" x14ac:dyDescent="0.35">
      <c r="N1670" s="61"/>
    </row>
    <row r="1671" spans="14:14" x14ac:dyDescent="0.35">
      <c r="N1671" s="61"/>
    </row>
    <row r="1672" spans="14:14" x14ac:dyDescent="0.35">
      <c r="N1672" s="61"/>
    </row>
    <row r="1673" spans="14:14" x14ac:dyDescent="0.35">
      <c r="N1673" s="61"/>
    </row>
    <row r="1674" spans="14:14" x14ac:dyDescent="0.35">
      <c r="N1674" s="61"/>
    </row>
    <row r="1675" spans="14:14" x14ac:dyDescent="0.35">
      <c r="N1675" s="61"/>
    </row>
    <row r="1676" spans="14:14" x14ac:dyDescent="0.35">
      <c r="N1676" s="61"/>
    </row>
    <row r="1677" spans="14:14" x14ac:dyDescent="0.35">
      <c r="N1677" s="61"/>
    </row>
    <row r="1678" spans="14:14" x14ac:dyDescent="0.35">
      <c r="N1678" s="61"/>
    </row>
    <row r="1679" spans="14:14" x14ac:dyDescent="0.35">
      <c r="N1679" s="61"/>
    </row>
    <row r="1680" spans="14:14" x14ac:dyDescent="0.35">
      <c r="N1680" s="61"/>
    </row>
    <row r="1681" spans="14:14" x14ac:dyDescent="0.35">
      <c r="N1681" s="61"/>
    </row>
    <row r="1682" spans="14:14" x14ac:dyDescent="0.35">
      <c r="N1682" s="61"/>
    </row>
    <row r="1683" spans="14:14" x14ac:dyDescent="0.35">
      <c r="N1683" s="61"/>
    </row>
    <row r="1684" spans="14:14" x14ac:dyDescent="0.35">
      <c r="N1684" s="61"/>
    </row>
    <row r="1685" spans="14:14" x14ac:dyDescent="0.35">
      <c r="N1685" s="61"/>
    </row>
    <row r="1686" spans="14:14" x14ac:dyDescent="0.35">
      <c r="N1686" s="61"/>
    </row>
    <row r="1687" spans="14:14" x14ac:dyDescent="0.35">
      <c r="N1687" s="61"/>
    </row>
    <row r="1688" spans="14:14" x14ac:dyDescent="0.35">
      <c r="N1688" s="61"/>
    </row>
    <row r="1689" spans="14:14" x14ac:dyDescent="0.35">
      <c r="N1689" s="61"/>
    </row>
    <row r="1690" spans="14:14" x14ac:dyDescent="0.35">
      <c r="N1690" s="61"/>
    </row>
    <row r="1691" spans="14:14" x14ac:dyDescent="0.35">
      <c r="N1691" s="61"/>
    </row>
    <row r="1692" spans="14:14" x14ac:dyDescent="0.35">
      <c r="N1692" s="61"/>
    </row>
    <row r="1693" spans="14:14" x14ac:dyDescent="0.35">
      <c r="N1693" s="61"/>
    </row>
    <row r="1694" spans="14:14" x14ac:dyDescent="0.35">
      <c r="N1694" s="61"/>
    </row>
    <row r="1695" spans="14:14" x14ac:dyDescent="0.35">
      <c r="N1695" s="61"/>
    </row>
    <row r="1696" spans="14:14" x14ac:dyDescent="0.35">
      <c r="N1696" s="61"/>
    </row>
    <row r="1697" spans="14:14" x14ac:dyDescent="0.35">
      <c r="N1697" s="61"/>
    </row>
    <row r="1698" spans="14:14" x14ac:dyDescent="0.35">
      <c r="N1698" s="61"/>
    </row>
    <row r="1699" spans="14:14" x14ac:dyDescent="0.35">
      <c r="N1699" s="61"/>
    </row>
    <row r="1700" spans="14:14" x14ac:dyDescent="0.35">
      <c r="N1700" s="61"/>
    </row>
    <row r="1701" spans="14:14" x14ac:dyDescent="0.35">
      <c r="N1701" s="61"/>
    </row>
    <row r="1702" spans="14:14" x14ac:dyDescent="0.35">
      <c r="N1702" s="61"/>
    </row>
    <row r="1703" spans="14:14" x14ac:dyDescent="0.35">
      <c r="N1703" s="61"/>
    </row>
    <row r="1704" spans="14:14" x14ac:dyDescent="0.35">
      <c r="N1704" s="61"/>
    </row>
    <row r="1705" spans="14:14" x14ac:dyDescent="0.35">
      <c r="N1705" s="61"/>
    </row>
    <row r="1706" spans="14:14" x14ac:dyDescent="0.35">
      <c r="N1706" s="61"/>
    </row>
    <row r="1707" spans="14:14" x14ac:dyDescent="0.35">
      <c r="N1707" s="61"/>
    </row>
    <row r="1708" spans="14:14" x14ac:dyDescent="0.35">
      <c r="N1708" s="61"/>
    </row>
    <row r="1709" spans="14:14" x14ac:dyDescent="0.35">
      <c r="N1709" s="61"/>
    </row>
    <row r="1710" spans="14:14" x14ac:dyDescent="0.35">
      <c r="N1710" s="61"/>
    </row>
    <row r="1711" spans="14:14" x14ac:dyDescent="0.35">
      <c r="N1711" s="61"/>
    </row>
    <row r="1712" spans="14:14" x14ac:dyDescent="0.35">
      <c r="N1712" s="61"/>
    </row>
    <row r="1713" spans="14:14" x14ac:dyDescent="0.35">
      <c r="N1713" s="61"/>
    </row>
    <row r="1714" spans="14:14" x14ac:dyDescent="0.35">
      <c r="N1714" s="61"/>
    </row>
    <row r="1715" spans="14:14" x14ac:dyDescent="0.35">
      <c r="N1715" s="61"/>
    </row>
    <row r="1716" spans="14:14" x14ac:dyDescent="0.35">
      <c r="N1716" s="61"/>
    </row>
    <row r="1717" spans="14:14" x14ac:dyDescent="0.35">
      <c r="N1717" s="61"/>
    </row>
    <row r="1718" spans="14:14" x14ac:dyDescent="0.35">
      <c r="N1718" s="61"/>
    </row>
    <row r="1719" spans="14:14" x14ac:dyDescent="0.35">
      <c r="N1719" s="61"/>
    </row>
    <row r="1720" spans="14:14" x14ac:dyDescent="0.35">
      <c r="N1720" s="61"/>
    </row>
    <row r="1721" spans="14:14" x14ac:dyDescent="0.35">
      <c r="N1721" s="61"/>
    </row>
    <row r="1722" spans="14:14" x14ac:dyDescent="0.35">
      <c r="N1722" s="61"/>
    </row>
    <row r="1723" spans="14:14" x14ac:dyDescent="0.35">
      <c r="N1723" s="61"/>
    </row>
    <row r="1724" spans="14:14" x14ac:dyDescent="0.35">
      <c r="N1724" s="61"/>
    </row>
    <row r="1725" spans="14:14" x14ac:dyDescent="0.35">
      <c r="N1725" s="61"/>
    </row>
    <row r="1726" spans="14:14" x14ac:dyDescent="0.35">
      <c r="N1726" s="61"/>
    </row>
    <row r="1727" spans="14:14" x14ac:dyDescent="0.35">
      <c r="N1727" s="61"/>
    </row>
    <row r="1728" spans="14:14" x14ac:dyDescent="0.35">
      <c r="N1728" s="61"/>
    </row>
    <row r="1729" spans="14:14" x14ac:dyDescent="0.35">
      <c r="N1729" s="61"/>
    </row>
    <row r="1730" spans="14:14" x14ac:dyDescent="0.35">
      <c r="N1730" s="61"/>
    </row>
    <row r="1731" spans="14:14" x14ac:dyDescent="0.35">
      <c r="N1731" s="61"/>
    </row>
    <row r="1732" spans="14:14" x14ac:dyDescent="0.35">
      <c r="N1732" s="61"/>
    </row>
    <row r="1733" spans="14:14" x14ac:dyDescent="0.35">
      <c r="N1733" s="61"/>
    </row>
    <row r="1734" spans="14:14" x14ac:dyDescent="0.35">
      <c r="N1734" s="61"/>
    </row>
    <row r="1735" spans="14:14" x14ac:dyDescent="0.35">
      <c r="N1735" s="61"/>
    </row>
    <row r="1736" spans="14:14" x14ac:dyDescent="0.35">
      <c r="N1736" s="61"/>
    </row>
    <row r="1737" spans="14:14" x14ac:dyDescent="0.35">
      <c r="N1737" s="61"/>
    </row>
    <row r="1738" spans="14:14" x14ac:dyDescent="0.35">
      <c r="N1738" s="61"/>
    </row>
    <row r="1739" spans="14:14" x14ac:dyDescent="0.35">
      <c r="N1739" s="61"/>
    </row>
    <row r="1740" spans="14:14" x14ac:dyDescent="0.35">
      <c r="N1740" s="61"/>
    </row>
    <row r="1741" spans="14:14" x14ac:dyDescent="0.35">
      <c r="N1741" s="61"/>
    </row>
    <row r="1742" spans="14:14" x14ac:dyDescent="0.35">
      <c r="N1742" s="61"/>
    </row>
    <row r="1743" spans="14:14" x14ac:dyDescent="0.35">
      <c r="N1743" s="61"/>
    </row>
    <row r="1744" spans="14:14" x14ac:dyDescent="0.35">
      <c r="N1744" s="61"/>
    </row>
    <row r="1745" spans="14:14" x14ac:dyDescent="0.35">
      <c r="N1745" s="61"/>
    </row>
    <row r="1746" spans="14:14" x14ac:dyDescent="0.35">
      <c r="N1746" s="61"/>
    </row>
    <row r="1747" spans="14:14" x14ac:dyDescent="0.35">
      <c r="N1747" s="61"/>
    </row>
    <row r="1748" spans="14:14" x14ac:dyDescent="0.35">
      <c r="N1748" s="61"/>
    </row>
    <row r="1749" spans="14:14" x14ac:dyDescent="0.35">
      <c r="N1749" s="61"/>
    </row>
    <row r="1750" spans="14:14" x14ac:dyDescent="0.35">
      <c r="N1750" s="61"/>
    </row>
    <row r="1751" spans="14:14" x14ac:dyDescent="0.35">
      <c r="N1751" s="61"/>
    </row>
    <row r="1752" spans="14:14" x14ac:dyDescent="0.35">
      <c r="N1752" s="61"/>
    </row>
    <row r="1753" spans="14:14" x14ac:dyDescent="0.35">
      <c r="N1753" s="61"/>
    </row>
    <row r="1754" spans="14:14" x14ac:dyDescent="0.35">
      <c r="N1754" s="61"/>
    </row>
    <row r="1755" spans="14:14" x14ac:dyDescent="0.35">
      <c r="N1755" s="61"/>
    </row>
    <row r="1756" spans="14:14" x14ac:dyDescent="0.35">
      <c r="N1756" s="61"/>
    </row>
    <row r="1757" spans="14:14" x14ac:dyDescent="0.35">
      <c r="N1757" s="61"/>
    </row>
    <row r="1758" spans="14:14" x14ac:dyDescent="0.35">
      <c r="N1758" s="61"/>
    </row>
    <row r="1759" spans="14:14" x14ac:dyDescent="0.35">
      <c r="N1759" s="61"/>
    </row>
    <row r="1760" spans="14:14" x14ac:dyDescent="0.35">
      <c r="N1760" s="61"/>
    </row>
    <row r="1761" spans="14:14" x14ac:dyDescent="0.35">
      <c r="N1761" s="61"/>
    </row>
    <row r="1762" spans="14:14" x14ac:dyDescent="0.35">
      <c r="N1762" s="61"/>
    </row>
    <row r="1763" spans="14:14" x14ac:dyDescent="0.35">
      <c r="N1763" s="61"/>
    </row>
    <row r="1764" spans="14:14" x14ac:dyDescent="0.35">
      <c r="N1764" s="61"/>
    </row>
    <row r="1765" spans="14:14" x14ac:dyDescent="0.35">
      <c r="N1765" s="61"/>
    </row>
    <row r="1766" spans="14:14" x14ac:dyDescent="0.35">
      <c r="N1766" s="61"/>
    </row>
    <row r="1767" spans="14:14" x14ac:dyDescent="0.35">
      <c r="N1767" s="61"/>
    </row>
    <row r="1768" spans="14:14" x14ac:dyDescent="0.35">
      <c r="N1768" s="61"/>
    </row>
    <row r="1769" spans="14:14" x14ac:dyDescent="0.35">
      <c r="N1769" s="61"/>
    </row>
    <row r="1770" spans="14:14" x14ac:dyDescent="0.35">
      <c r="N1770" s="61"/>
    </row>
    <row r="1771" spans="14:14" x14ac:dyDescent="0.35">
      <c r="N1771" s="61"/>
    </row>
    <row r="1772" spans="14:14" x14ac:dyDescent="0.35">
      <c r="N1772" s="61"/>
    </row>
    <row r="1773" spans="14:14" x14ac:dyDescent="0.35">
      <c r="N1773" s="61"/>
    </row>
    <row r="1774" spans="14:14" x14ac:dyDescent="0.35">
      <c r="N1774" s="61"/>
    </row>
    <row r="1775" spans="14:14" x14ac:dyDescent="0.35">
      <c r="N1775" s="61"/>
    </row>
    <row r="1776" spans="14:14" x14ac:dyDescent="0.35">
      <c r="N1776" s="61"/>
    </row>
    <row r="1777" spans="14:14" x14ac:dyDescent="0.35">
      <c r="N1777" s="61"/>
    </row>
    <row r="1778" spans="14:14" x14ac:dyDescent="0.35">
      <c r="N1778" s="61"/>
    </row>
    <row r="1779" spans="14:14" x14ac:dyDescent="0.35">
      <c r="N1779" s="61"/>
    </row>
    <row r="1780" spans="14:14" x14ac:dyDescent="0.35">
      <c r="N1780" s="61"/>
    </row>
    <row r="1781" spans="14:14" x14ac:dyDescent="0.35">
      <c r="N1781" s="61"/>
    </row>
    <row r="1782" spans="14:14" x14ac:dyDescent="0.35">
      <c r="N1782" s="61"/>
    </row>
    <row r="1783" spans="14:14" x14ac:dyDescent="0.35">
      <c r="N1783" s="61"/>
    </row>
    <row r="1784" spans="14:14" x14ac:dyDescent="0.35">
      <c r="N1784" s="61"/>
    </row>
    <row r="1785" spans="14:14" x14ac:dyDescent="0.35">
      <c r="N1785" s="61"/>
    </row>
    <row r="1786" spans="14:14" x14ac:dyDescent="0.35">
      <c r="N1786" s="61"/>
    </row>
    <row r="1787" spans="14:14" x14ac:dyDescent="0.35">
      <c r="N1787" s="61"/>
    </row>
    <row r="1788" spans="14:14" x14ac:dyDescent="0.35">
      <c r="N1788" s="61"/>
    </row>
    <row r="1789" spans="14:14" x14ac:dyDescent="0.35">
      <c r="N1789" s="61"/>
    </row>
    <row r="1790" spans="14:14" x14ac:dyDescent="0.35">
      <c r="N1790" s="61"/>
    </row>
    <row r="1791" spans="14:14" x14ac:dyDescent="0.35">
      <c r="N1791" s="61"/>
    </row>
    <row r="1792" spans="14:14" x14ac:dyDescent="0.35">
      <c r="N1792" s="61"/>
    </row>
    <row r="1793" spans="14:14" x14ac:dyDescent="0.35">
      <c r="N1793" s="61"/>
    </row>
    <row r="1794" spans="14:14" x14ac:dyDescent="0.35">
      <c r="N1794" s="61"/>
    </row>
    <row r="1795" spans="14:14" x14ac:dyDescent="0.35">
      <c r="N1795" s="61"/>
    </row>
    <row r="1796" spans="14:14" x14ac:dyDescent="0.35">
      <c r="N1796" s="61"/>
    </row>
    <row r="1797" spans="14:14" x14ac:dyDescent="0.35">
      <c r="N1797" s="61"/>
    </row>
    <row r="1798" spans="14:14" x14ac:dyDescent="0.35">
      <c r="N1798" s="61"/>
    </row>
    <row r="1799" spans="14:14" x14ac:dyDescent="0.35">
      <c r="N1799" s="61"/>
    </row>
    <row r="1800" spans="14:14" x14ac:dyDescent="0.35">
      <c r="N1800" s="61"/>
    </row>
    <row r="1801" spans="14:14" x14ac:dyDescent="0.35">
      <c r="N1801" s="61"/>
    </row>
    <row r="1802" spans="14:14" x14ac:dyDescent="0.35">
      <c r="N1802" s="61"/>
    </row>
    <row r="1803" spans="14:14" x14ac:dyDescent="0.35">
      <c r="N1803" s="61"/>
    </row>
    <row r="1804" spans="14:14" x14ac:dyDescent="0.35">
      <c r="N1804" s="61"/>
    </row>
    <row r="1805" spans="14:14" x14ac:dyDescent="0.35">
      <c r="N1805" s="61"/>
    </row>
    <row r="1806" spans="14:14" x14ac:dyDescent="0.35">
      <c r="N1806" s="61"/>
    </row>
    <row r="1807" spans="14:14" x14ac:dyDescent="0.35">
      <c r="N1807" s="61"/>
    </row>
    <row r="1808" spans="14:14" x14ac:dyDescent="0.35">
      <c r="N1808" s="61"/>
    </row>
    <row r="1809" spans="14:14" x14ac:dyDescent="0.35">
      <c r="N1809" s="61"/>
    </row>
    <row r="1810" spans="14:14" x14ac:dyDescent="0.35">
      <c r="N1810" s="61"/>
    </row>
    <row r="1811" spans="14:14" x14ac:dyDescent="0.35">
      <c r="N1811" s="61"/>
    </row>
    <row r="1812" spans="14:14" x14ac:dyDescent="0.35">
      <c r="N1812" s="61"/>
    </row>
    <row r="1813" spans="14:14" x14ac:dyDescent="0.35">
      <c r="N1813" s="61"/>
    </row>
    <row r="1814" spans="14:14" x14ac:dyDescent="0.35">
      <c r="N1814" s="61"/>
    </row>
    <row r="1815" spans="14:14" x14ac:dyDescent="0.35">
      <c r="N1815" s="61"/>
    </row>
    <row r="1816" spans="14:14" x14ac:dyDescent="0.35">
      <c r="N1816" s="61"/>
    </row>
    <row r="1817" spans="14:14" x14ac:dyDescent="0.35">
      <c r="N1817" s="61"/>
    </row>
    <row r="1818" spans="14:14" x14ac:dyDescent="0.35">
      <c r="N1818" s="61"/>
    </row>
    <row r="1819" spans="14:14" x14ac:dyDescent="0.35">
      <c r="N1819" s="61"/>
    </row>
    <row r="1820" spans="14:14" x14ac:dyDescent="0.35">
      <c r="N1820" s="61"/>
    </row>
    <row r="1821" spans="14:14" x14ac:dyDescent="0.35">
      <c r="N1821" s="61"/>
    </row>
    <row r="1822" spans="14:14" x14ac:dyDescent="0.35">
      <c r="N1822" s="61"/>
    </row>
    <row r="1823" spans="14:14" x14ac:dyDescent="0.35">
      <c r="N1823" s="61"/>
    </row>
    <row r="1824" spans="14:14" x14ac:dyDescent="0.35">
      <c r="N1824" s="61"/>
    </row>
    <row r="1825" spans="14:14" x14ac:dyDescent="0.35">
      <c r="N1825" s="61"/>
    </row>
    <row r="1826" spans="14:14" x14ac:dyDescent="0.35">
      <c r="N1826" s="61"/>
    </row>
    <row r="1827" spans="14:14" x14ac:dyDescent="0.35">
      <c r="N1827" s="61"/>
    </row>
    <row r="1828" spans="14:14" x14ac:dyDescent="0.35">
      <c r="N1828" s="61"/>
    </row>
    <row r="1829" spans="14:14" x14ac:dyDescent="0.35">
      <c r="N1829" s="61"/>
    </row>
    <row r="1830" spans="14:14" x14ac:dyDescent="0.35">
      <c r="N1830" s="61"/>
    </row>
    <row r="1831" spans="14:14" x14ac:dyDescent="0.35">
      <c r="N1831" s="61"/>
    </row>
    <row r="1832" spans="14:14" x14ac:dyDescent="0.35">
      <c r="N1832" s="61"/>
    </row>
    <row r="1833" spans="14:14" x14ac:dyDescent="0.35">
      <c r="N1833" s="61"/>
    </row>
    <row r="1834" spans="14:14" x14ac:dyDescent="0.35">
      <c r="N1834" s="61"/>
    </row>
    <row r="1835" spans="14:14" x14ac:dyDescent="0.35">
      <c r="N1835" s="61"/>
    </row>
    <row r="1836" spans="14:14" x14ac:dyDescent="0.35">
      <c r="N1836" s="61"/>
    </row>
    <row r="1837" spans="14:14" x14ac:dyDescent="0.35">
      <c r="N1837" s="61"/>
    </row>
    <row r="1838" spans="14:14" x14ac:dyDescent="0.35">
      <c r="N1838" s="61"/>
    </row>
    <row r="1839" spans="14:14" x14ac:dyDescent="0.35">
      <c r="N1839" s="61"/>
    </row>
    <row r="1840" spans="14:14" x14ac:dyDescent="0.35">
      <c r="N1840" s="61"/>
    </row>
    <row r="1841" spans="14:14" x14ac:dyDescent="0.35">
      <c r="N1841" s="61"/>
    </row>
    <row r="1842" spans="14:14" x14ac:dyDescent="0.35">
      <c r="N1842" s="61"/>
    </row>
    <row r="1843" spans="14:14" x14ac:dyDescent="0.35">
      <c r="N1843" s="61"/>
    </row>
    <row r="1844" spans="14:14" x14ac:dyDescent="0.35">
      <c r="N1844" s="61"/>
    </row>
    <row r="1845" spans="14:14" x14ac:dyDescent="0.35">
      <c r="N1845" s="61"/>
    </row>
    <row r="1846" spans="14:14" x14ac:dyDescent="0.35">
      <c r="N1846" s="61"/>
    </row>
    <row r="1847" spans="14:14" x14ac:dyDescent="0.35">
      <c r="N1847" s="61"/>
    </row>
    <row r="1848" spans="14:14" x14ac:dyDescent="0.35">
      <c r="N1848" s="61"/>
    </row>
    <row r="1849" spans="14:14" x14ac:dyDescent="0.35">
      <c r="N1849" s="61"/>
    </row>
    <row r="1850" spans="14:14" x14ac:dyDescent="0.35">
      <c r="N1850" s="61"/>
    </row>
    <row r="1851" spans="14:14" x14ac:dyDescent="0.35">
      <c r="N1851" s="61"/>
    </row>
    <row r="1852" spans="14:14" x14ac:dyDescent="0.35">
      <c r="N1852" s="61"/>
    </row>
    <row r="1853" spans="14:14" x14ac:dyDescent="0.35">
      <c r="N1853" s="61"/>
    </row>
    <row r="1854" spans="14:14" x14ac:dyDescent="0.35">
      <c r="N1854" s="61"/>
    </row>
    <row r="1855" spans="14:14" x14ac:dyDescent="0.35">
      <c r="N1855" s="61"/>
    </row>
    <row r="1856" spans="14:14" x14ac:dyDescent="0.35">
      <c r="N1856" s="61"/>
    </row>
    <row r="1857" spans="14:14" x14ac:dyDescent="0.35">
      <c r="N1857" s="61"/>
    </row>
    <row r="1858" spans="14:14" x14ac:dyDescent="0.35">
      <c r="N1858" s="61"/>
    </row>
    <row r="1859" spans="14:14" x14ac:dyDescent="0.35">
      <c r="N1859" s="61"/>
    </row>
    <row r="1860" spans="14:14" x14ac:dyDescent="0.35">
      <c r="N1860" s="61"/>
    </row>
    <row r="1861" spans="14:14" x14ac:dyDescent="0.35">
      <c r="N1861" s="61"/>
    </row>
    <row r="1862" spans="14:14" x14ac:dyDescent="0.35">
      <c r="N1862" s="61"/>
    </row>
    <row r="1863" spans="14:14" x14ac:dyDescent="0.35">
      <c r="N1863" s="61"/>
    </row>
    <row r="1864" spans="14:14" x14ac:dyDescent="0.35">
      <c r="N1864" s="61"/>
    </row>
    <row r="1865" spans="14:14" x14ac:dyDescent="0.35">
      <c r="N1865" s="61"/>
    </row>
    <row r="1866" spans="14:14" x14ac:dyDescent="0.35">
      <c r="N1866" s="61"/>
    </row>
    <row r="1867" spans="14:14" x14ac:dyDescent="0.35">
      <c r="N1867" s="61"/>
    </row>
    <row r="1868" spans="14:14" x14ac:dyDescent="0.35">
      <c r="N1868" s="61"/>
    </row>
    <row r="1869" spans="14:14" x14ac:dyDescent="0.35">
      <c r="N1869" s="61"/>
    </row>
    <row r="1870" spans="14:14" x14ac:dyDescent="0.35">
      <c r="N1870" s="61"/>
    </row>
    <row r="1871" spans="14:14" x14ac:dyDescent="0.35">
      <c r="N1871" s="61"/>
    </row>
    <row r="1872" spans="14:14" x14ac:dyDescent="0.35">
      <c r="N1872" s="61"/>
    </row>
    <row r="1873" spans="14:14" x14ac:dyDescent="0.35">
      <c r="N1873" s="61"/>
    </row>
    <row r="1874" spans="14:14" x14ac:dyDescent="0.35">
      <c r="N1874" s="61"/>
    </row>
    <row r="1875" spans="14:14" x14ac:dyDescent="0.35">
      <c r="N1875" s="61"/>
    </row>
    <row r="1876" spans="14:14" x14ac:dyDescent="0.35">
      <c r="N1876" s="61"/>
    </row>
    <row r="1877" spans="14:14" x14ac:dyDescent="0.35">
      <c r="N1877" s="61"/>
    </row>
    <row r="1878" spans="14:14" x14ac:dyDescent="0.35">
      <c r="N1878" s="61"/>
    </row>
    <row r="1879" spans="14:14" x14ac:dyDescent="0.35">
      <c r="N1879" s="61"/>
    </row>
    <row r="1880" spans="14:14" x14ac:dyDescent="0.35">
      <c r="N1880" s="61"/>
    </row>
    <row r="1881" spans="14:14" x14ac:dyDescent="0.35">
      <c r="N1881" s="61"/>
    </row>
    <row r="1882" spans="14:14" x14ac:dyDescent="0.35">
      <c r="N1882" s="61"/>
    </row>
    <row r="1883" spans="14:14" x14ac:dyDescent="0.35">
      <c r="N1883" s="61"/>
    </row>
    <row r="1884" spans="14:14" x14ac:dyDescent="0.35">
      <c r="N1884" s="61"/>
    </row>
    <row r="1885" spans="14:14" x14ac:dyDescent="0.35">
      <c r="N1885" s="61"/>
    </row>
    <row r="1886" spans="14:14" x14ac:dyDescent="0.35">
      <c r="N1886" s="61"/>
    </row>
    <row r="1887" spans="14:14" x14ac:dyDescent="0.35">
      <c r="N1887" s="61"/>
    </row>
    <row r="1888" spans="14:14" x14ac:dyDescent="0.35">
      <c r="N1888" s="61"/>
    </row>
    <row r="1889" spans="14:14" x14ac:dyDescent="0.35">
      <c r="N1889" s="61"/>
    </row>
    <row r="1890" spans="14:14" x14ac:dyDescent="0.35">
      <c r="N1890" s="61"/>
    </row>
    <row r="1891" spans="14:14" x14ac:dyDescent="0.35">
      <c r="N1891" s="61"/>
    </row>
    <row r="1892" spans="14:14" x14ac:dyDescent="0.35">
      <c r="N1892" s="61"/>
    </row>
    <row r="1893" spans="14:14" x14ac:dyDescent="0.35">
      <c r="N1893" s="61"/>
    </row>
    <row r="1894" spans="14:14" x14ac:dyDescent="0.35">
      <c r="N1894" s="61"/>
    </row>
    <row r="1895" spans="14:14" x14ac:dyDescent="0.35">
      <c r="N1895" s="61"/>
    </row>
    <row r="1896" spans="14:14" x14ac:dyDescent="0.35">
      <c r="N1896" s="61"/>
    </row>
    <row r="1897" spans="14:14" x14ac:dyDescent="0.35">
      <c r="N1897" s="61"/>
    </row>
    <row r="1898" spans="14:14" x14ac:dyDescent="0.35">
      <c r="N1898" s="61"/>
    </row>
    <row r="1899" spans="14:14" x14ac:dyDescent="0.35">
      <c r="N1899" s="61"/>
    </row>
    <row r="1900" spans="14:14" x14ac:dyDescent="0.35">
      <c r="N1900" s="61"/>
    </row>
    <row r="1901" spans="14:14" x14ac:dyDescent="0.35">
      <c r="N1901" s="61"/>
    </row>
    <row r="1902" spans="14:14" x14ac:dyDescent="0.35">
      <c r="N1902" s="61"/>
    </row>
    <row r="1903" spans="14:14" x14ac:dyDescent="0.35">
      <c r="N1903" s="61"/>
    </row>
    <row r="1904" spans="14:14" x14ac:dyDescent="0.35">
      <c r="N1904" s="61"/>
    </row>
    <row r="1905" spans="14:14" x14ac:dyDescent="0.35">
      <c r="N1905" s="61"/>
    </row>
    <row r="1906" spans="14:14" x14ac:dyDescent="0.35">
      <c r="N1906" s="61"/>
    </row>
    <row r="1907" spans="14:14" x14ac:dyDescent="0.35">
      <c r="N1907" s="61"/>
    </row>
    <row r="1908" spans="14:14" x14ac:dyDescent="0.35">
      <c r="N1908" s="61"/>
    </row>
    <row r="1909" spans="14:14" x14ac:dyDescent="0.35">
      <c r="N1909" s="61"/>
    </row>
    <row r="1910" spans="14:14" x14ac:dyDescent="0.35">
      <c r="N1910" s="61"/>
    </row>
    <row r="1911" spans="14:14" x14ac:dyDescent="0.35">
      <c r="N1911" s="61"/>
    </row>
    <row r="1912" spans="14:14" x14ac:dyDescent="0.35">
      <c r="N1912" s="61"/>
    </row>
    <row r="1913" spans="14:14" x14ac:dyDescent="0.35">
      <c r="N1913" s="61"/>
    </row>
    <row r="1914" spans="14:14" x14ac:dyDescent="0.35">
      <c r="N1914" s="61"/>
    </row>
    <row r="1915" spans="14:14" x14ac:dyDescent="0.35">
      <c r="N1915" s="61"/>
    </row>
    <row r="1916" spans="14:14" x14ac:dyDescent="0.35">
      <c r="N1916" s="61"/>
    </row>
    <row r="1917" spans="14:14" x14ac:dyDescent="0.35">
      <c r="N1917" s="61"/>
    </row>
    <row r="1918" spans="14:14" x14ac:dyDescent="0.35">
      <c r="N1918" s="61"/>
    </row>
    <row r="1919" spans="14:14" x14ac:dyDescent="0.35">
      <c r="N1919" s="61"/>
    </row>
    <row r="1920" spans="14:14" x14ac:dyDescent="0.35">
      <c r="N1920" s="61"/>
    </row>
    <row r="1921" spans="14:14" x14ac:dyDescent="0.35">
      <c r="N1921" s="61"/>
    </row>
    <row r="1922" spans="14:14" x14ac:dyDescent="0.35">
      <c r="N1922" s="61"/>
    </row>
    <row r="1923" spans="14:14" x14ac:dyDescent="0.35">
      <c r="N1923" s="61"/>
    </row>
    <row r="1924" spans="14:14" x14ac:dyDescent="0.35">
      <c r="N1924" s="61"/>
    </row>
    <row r="1925" spans="14:14" x14ac:dyDescent="0.35">
      <c r="N1925" s="61"/>
    </row>
    <row r="1926" spans="14:14" x14ac:dyDescent="0.35">
      <c r="N1926" s="61"/>
    </row>
    <row r="1927" spans="14:14" x14ac:dyDescent="0.35">
      <c r="N1927" s="61"/>
    </row>
    <row r="1928" spans="14:14" x14ac:dyDescent="0.35">
      <c r="N1928" s="61"/>
    </row>
    <row r="1929" spans="14:14" x14ac:dyDescent="0.35">
      <c r="N1929" s="61"/>
    </row>
    <row r="1930" spans="14:14" x14ac:dyDescent="0.35">
      <c r="N1930" s="61"/>
    </row>
    <row r="1931" spans="14:14" x14ac:dyDescent="0.35">
      <c r="N1931" s="61"/>
    </row>
    <row r="1932" spans="14:14" x14ac:dyDescent="0.35">
      <c r="N1932" s="61"/>
    </row>
    <row r="1933" spans="14:14" x14ac:dyDescent="0.35">
      <c r="N1933" s="61"/>
    </row>
    <row r="1934" spans="14:14" x14ac:dyDescent="0.35">
      <c r="N1934" s="61"/>
    </row>
    <row r="1935" spans="14:14" x14ac:dyDescent="0.35">
      <c r="N1935" s="61"/>
    </row>
    <row r="1936" spans="14:14" x14ac:dyDescent="0.35">
      <c r="N1936" s="61"/>
    </row>
    <row r="1937" spans="14:14" x14ac:dyDescent="0.35">
      <c r="N1937" s="61"/>
    </row>
    <row r="1938" spans="14:14" x14ac:dyDescent="0.35">
      <c r="N1938" s="61"/>
    </row>
    <row r="1939" spans="14:14" x14ac:dyDescent="0.35">
      <c r="N1939" s="61"/>
    </row>
    <row r="1940" spans="14:14" x14ac:dyDescent="0.35">
      <c r="N1940" s="61"/>
    </row>
    <row r="1941" spans="14:14" x14ac:dyDescent="0.35">
      <c r="N1941" s="61"/>
    </row>
    <row r="1942" spans="14:14" x14ac:dyDescent="0.35">
      <c r="N1942" s="61"/>
    </row>
    <row r="1943" spans="14:14" x14ac:dyDescent="0.35">
      <c r="N1943" s="61"/>
    </row>
    <row r="1944" spans="14:14" x14ac:dyDescent="0.35">
      <c r="N1944" s="61"/>
    </row>
    <row r="1945" spans="14:14" x14ac:dyDescent="0.35">
      <c r="N1945" s="61"/>
    </row>
    <row r="1946" spans="14:14" x14ac:dyDescent="0.35">
      <c r="N1946" s="61"/>
    </row>
    <row r="1947" spans="14:14" x14ac:dyDescent="0.35">
      <c r="N1947" s="61"/>
    </row>
    <row r="1948" spans="14:14" x14ac:dyDescent="0.35">
      <c r="N1948" s="61"/>
    </row>
    <row r="1949" spans="14:14" x14ac:dyDescent="0.35">
      <c r="N1949" s="61"/>
    </row>
    <row r="1950" spans="14:14" x14ac:dyDescent="0.35">
      <c r="N1950" s="61"/>
    </row>
    <row r="1951" spans="14:14" x14ac:dyDescent="0.35">
      <c r="N1951" s="61"/>
    </row>
    <row r="1952" spans="14:14" x14ac:dyDescent="0.35">
      <c r="N1952" s="61"/>
    </row>
    <row r="1953" spans="14:14" x14ac:dyDescent="0.35">
      <c r="N1953" s="61"/>
    </row>
    <row r="1954" spans="14:14" x14ac:dyDescent="0.35">
      <c r="N1954" s="61"/>
    </row>
    <row r="1955" spans="14:14" x14ac:dyDescent="0.35">
      <c r="N1955" s="61"/>
    </row>
    <row r="1956" spans="14:14" x14ac:dyDescent="0.35">
      <c r="N1956" s="61"/>
    </row>
    <row r="1957" spans="14:14" x14ac:dyDescent="0.35">
      <c r="N1957" s="61"/>
    </row>
    <row r="1958" spans="14:14" x14ac:dyDescent="0.35">
      <c r="N1958" s="61"/>
    </row>
    <row r="1959" spans="14:14" x14ac:dyDescent="0.35">
      <c r="N1959" s="61"/>
    </row>
    <row r="1960" spans="14:14" x14ac:dyDescent="0.35">
      <c r="N1960" s="61"/>
    </row>
    <row r="1961" spans="14:14" x14ac:dyDescent="0.35">
      <c r="N1961" s="61"/>
    </row>
    <row r="1962" spans="14:14" x14ac:dyDescent="0.35">
      <c r="N1962" s="61"/>
    </row>
    <row r="1963" spans="14:14" x14ac:dyDescent="0.35">
      <c r="N1963" s="61"/>
    </row>
    <row r="1964" spans="14:14" x14ac:dyDescent="0.35">
      <c r="N1964" s="61"/>
    </row>
    <row r="1965" spans="14:14" x14ac:dyDescent="0.35">
      <c r="N1965" s="61"/>
    </row>
    <row r="1966" spans="14:14" x14ac:dyDescent="0.35">
      <c r="N1966" s="61"/>
    </row>
    <row r="1967" spans="14:14" x14ac:dyDescent="0.35">
      <c r="N1967" s="61"/>
    </row>
    <row r="1968" spans="14:14" x14ac:dyDescent="0.35">
      <c r="N1968" s="61"/>
    </row>
    <row r="1969" spans="14:14" x14ac:dyDescent="0.35">
      <c r="N1969" s="61"/>
    </row>
    <row r="1970" spans="14:14" x14ac:dyDescent="0.35">
      <c r="N1970" s="61"/>
    </row>
    <row r="1971" spans="14:14" x14ac:dyDescent="0.35">
      <c r="N1971" s="61"/>
    </row>
    <row r="1972" spans="14:14" x14ac:dyDescent="0.35">
      <c r="N1972" s="61"/>
    </row>
    <row r="1973" spans="14:14" x14ac:dyDescent="0.35">
      <c r="N1973" s="61"/>
    </row>
    <row r="1974" spans="14:14" x14ac:dyDescent="0.35">
      <c r="N1974" s="61"/>
    </row>
    <row r="1975" spans="14:14" x14ac:dyDescent="0.35">
      <c r="N1975" s="61"/>
    </row>
    <row r="1976" spans="14:14" x14ac:dyDescent="0.35">
      <c r="N1976" s="61"/>
    </row>
    <row r="1977" spans="14:14" x14ac:dyDescent="0.35">
      <c r="N1977" s="61"/>
    </row>
    <row r="1978" spans="14:14" x14ac:dyDescent="0.35">
      <c r="N1978" s="61"/>
    </row>
    <row r="1979" spans="14:14" x14ac:dyDescent="0.35">
      <c r="N1979" s="61"/>
    </row>
    <row r="1980" spans="14:14" x14ac:dyDescent="0.35">
      <c r="N1980" s="61"/>
    </row>
    <row r="1981" spans="14:14" x14ac:dyDescent="0.35">
      <c r="N1981" s="61"/>
    </row>
    <row r="1982" spans="14:14" x14ac:dyDescent="0.35">
      <c r="N1982" s="61"/>
    </row>
    <row r="1983" spans="14:14" x14ac:dyDescent="0.35">
      <c r="N1983" s="61"/>
    </row>
    <row r="1984" spans="14:14" x14ac:dyDescent="0.35">
      <c r="N1984" s="61"/>
    </row>
    <row r="1985" spans="14:14" x14ac:dyDescent="0.35">
      <c r="N1985" s="61"/>
    </row>
    <row r="1986" spans="14:14" x14ac:dyDescent="0.35">
      <c r="N1986" s="61"/>
    </row>
    <row r="1987" spans="14:14" x14ac:dyDescent="0.35">
      <c r="N1987" s="61"/>
    </row>
    <row r="1988" spans="14:14" x14ac:dyDescent="0.35">
      <c r="N1988" s="61"/>
    </row>
    <row r="1989" spans="14:14" x14ac:dyDescent="0.35">
      <c r="N1989" s="61"/>
    </row>
    <row r="1990" spans="14:14" x14ac:dyDescent="0.35">
      <c r="N1990" s="61"/>
    </row>
    <row r="1991" spans="14:14" x14ac:dyDescent="0.35">
      <c r="N1991" s="61"/>
    </row>
    <row r="1992" spans="14:14" x14ac:dyDescent="0.35">
      <c r="N1992" s="61"/>
    </row>
    <row r="1993" spans="14:14" x14ac:dyDescent="0.35">
      <c r="N1993" s="61"/>
    </row>
    <row r="1994" spans="14:14" x14ac:dyDescent="0.35">
      <c r="N1994" s="61"/>
    </row>
    <row r="1995" spans="14:14" x14ac:dyDescent="0.35">
      <c r="N1995" s="61"/>
    </row>
    <row r="1996" spans="14:14" x14ac:dyDescent="0.35">
      <c r="N1996" s="61"/>
    </row>
    <row r="1997" spans="14:14" x14ac:dyDescent="0.35">
      <c r="N1997" s="61"/>
    </row>
    <row r="1998" spans="14:14" x14ac:dyDescent="0.35">
      <c r="N1998" s="61"/>
    </row>
    <row r="1999" spans="14:14" x14ac:dyDescent="0.35">
      <c r="N1999" s="61"/>
    </row>
    <row r="2000" spans="14:14" x14ac:dyDescent="0.35">
      <c r="N2000" s="61"/>
    </row>
    <row r="2001" spans="14:14" x14ac:dyDescent="0.35">
      <c r="N2001" s="61"/>
    </row>
    <row r="2002" spans="14:14" x14ac:dyDescent="0.35">
      <c r="N2002" s="61"/>
    </row>
    <row r="2003" spans="14:14" x14ac:dyDescent="0.35">
      <c r="N2003" s="61"/>
    </row>
    <row r="2004" spans="14:14" x14ac:dyDescent="0.35">
      <c r="N2004" s="61"/>
    </row>
    <row r="2005" spans="14:14" x14ac:dyDescent="0.35">
      <c r="N2005" s="61"/>
    </row>
    <row r="2006" spans="14:14" x14ac:dyDescent="0.35">
      <c r="N2006" s="61"/>
    </row>
    <row r="2007" spans="14:14" x14ac:dyDescent="0.35">
      <c r="N2007" s="61"/>
    </row>
    <row r="2008" spans="14:14" x14ac:dyDescent="0.35">
      <c r="N2008" s="61"/>
    </row>
    <row r="2009" spans="14:14" x14ac:dyDescent="0.35">
      <c r="N2009" s="61"/>
    </row>
    <row r="2010" spans="14:14" x14ac:dyDescent="0.35">
      <c r="N2010" s="61"/>
    </row>
    <row r="2011" spans="14:14" x14ac:dyDescent="0.35">
      <c r="N2011" s="61"/>
    </row>
    <row r="2012" spans="14:14" x14ac:dyDescent="0.35">
      <c r="N2012" s="61"/>
    </row>
    <row r="2013" spans="14:14" x14ac:dyDescent="0.35">
      <c r="N2013" s="61"/>
    </row>
    <row r="2014" spans="14:14" x14ac:dyDescent="0.35">
      <c r="N2014" s="61"/>
    </row>
    <row r="2015" spans="14:14" x14ac:dyDescent="0.35">
      <c r="N2015" s="61"/>
    </row>
    <row r="2016" spans="14:14" x14ac:dyDescent="0.35">
      <c r="N2016" s="61"/>
    </row>
    <row r="2017" spans="14:14" x14ac:dyDescent="0.35">
      <c r="N2017" s="61"/>
    </row>
    <row r="2018" spans="14:14" x14ac:dyDescent="0.35">
      <c r="N2018" s="61"/>
    </row>
    <row r="2019" spans="14:14" x14ac:dyDescent="0.35">
      <c r="N2019" s="61"/>
    </row>
    <row r="2020" spans="14:14" x14ac:dyDescent="0.35">
      <c r="N2020" s="61"/>
    </row>
    <row r="2021" spans="14:14" x14ac:dyDescent="0.35">
      <c r="N2021" s="61"/>
    </row>
    <row r="2022" spans="14:14" x14ac:dyDescent="0.35">
      <c r="N2022" s="61"/>
    </row>
    <row r="2023" spans="14:14" x14ac:dyDescent="0.35">
      <c r="N2023" s="61"/>
    </row>
    <row r="2024" spans="14:14" x14ac:dyDescent="0.35">
      <c r="N2024" s="61"/>
    </row>
    <row r="2025" spans="14:14" x14ac:dyDescent="0.35">
      <c r="N2025" s="61"/>
    </row>
    <row r="2026" spans="14:14" x14ac:dyDescent="0.35">
      <c r="N2026" s="61"/>
    </row>
    <row r="2027" spans="14:14" x14ac:dyDescent="0.35">
      <c r="N2027" s="61"/>
    </row>
    <row r="2028" spans="14:14" x14ac:dyDescent="0.35">
      <c r="N2028" s="61"/>
    </row>
    <row r="2029" spans="14:14" x14ac:dyDescent="0.35">
      <c r="N2029" s="61"/>
    </row>
    <row r="2030" spans="14:14" x14ac:dyDescent="0.35">
      <c r="N2030" s="61"/>
    </row>
    <row r="2031" spans="14:14" x14ac:dyDescent="0.35">
      <c r="N2031" s="61"/>
    </row>
    <row r="2032" spans="14:14" x14ac:dyDescent="0.35">
      <c r="N2032" s="61"/>
    </row>
    <row r="2033" spans="14:14" x14ac:dyDescent="0.35">
      <c r="N2033" s="61"/>
    </row>
    <row r="2034" spans="14:14" x14ac:dyDescent="0.35">
      <c r="N2034" s="61"/>
    </row>
    <row r="2035" spans="14:14" x14ac:dyDescent="0.35">
      <c r="N2035" s="61"/>
    </row>
    <row r="2036" spans="14:14" x14ac:dyDescent="0.35">
      <c r="N2036" s="61"/>
    </row>
    <row r="2037" spans="14:14" x14ac:dyDescent="0.35">
      <c r="N2037" s="61"/>
    </row>
    <row r="2038" spans="14:14" x14ac:dyDescent="0.35">
      <c r="N2038" s="61"/>
    </row>
    <row r="2039" spans="14:14" x14ac:dyDescent="0.35">
      <c r="N2039" s="61"/>
    </row>
    <row r="2040" spans="14:14" x14ac:dyDescent="0.35">
      <c r="N2040" s="61"/>
    </row>
    <row r="2041" spans="14:14" x14ac:dyDescent="0.35">
      <c r="N2041" s="61"/>
    </row>
    <row r="2042" spans="14:14" x14ac:dyDescent="0.35">
      <c r="N2042" s="61"/>
    </row>
    <row r="2043" spans="14:14" x14ac:dyDescent="0.35">
      <c r="N2043" s="61"/>
    </row>
    <row r="2044" spans="14:14" x14ac:dyDescent="0.35">
      <c r="N2044" s="61"/>
    </row>
    <row r="2045" spans="14:14" x14ac:dyDescent="0.35">
      <c r="N2045" s="61"/>
    </row>
    <row r="2046" spans="14:14" x14ac:dyDescent="0.35">
      <c r="N2046" s="61"/>
    </row>
    <row r="2047" spans="14:14" x14ac:dyDescent="0.35">
      <c r="N2047" s="61"/>
    </row>
    <row r="2048" spans="14:14" x14ac:dyDescent="0.35">
      <c r="N2048" s="61"/>
    </row>
  </sheetData>
  <customSheetViews>
    <customSheetView guid="{110E12A5-3BA8-4D4D-B9AE-B66C0535F343}" showPageBreaks="1" hiddenColumns="1">
      <pane xSplit="1" ySplit="1" topLeftCell="J2" activePane="bottomRight" state="frozen"/>
      <selection pane="bottomRight" sqref="A1:U36"/>
      <pageMargins left="0.75" right="0.75" top="1" bottom="1" header="0.5" footer="0.5"/>
      <pageSetup scale="80" fitToWidth="2" orientation="landscape" r:id="rId1"/>
      <headerFooter alignWithMargins="0"/>
    </customSheetView>
  </customSheetViews>
  <phoneticPr fontId="2" type="noConversion"/>
  <pageMargins left="0.75" right="0.75" top="1" bottom="1" header="0.5" footer="0.5"/>
  <pageSetup scale="75" fitToWidth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customSheetViews>
    <customSheetView guid="{110E12A5-3BA8-4D4D-B9AE-B66C0535F343}" showPageBreaks="1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Historic Budget Form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Warden</dc:title>
  <dc:subject>Borough Budget</dc:subject>
  <dc:creator>Ed Bonessi</dc:creator>
  <cp:lastModifiedBy>william guelakis</cp:lastModifiedBy>
  <cp:lastPrinted>2019-08-29T19:48:43Z</cp:lastPrinted>
  <dcterms:created xsi:type="dcterms:W3CDTF">2004-07-22T00:38:13Z</dcterms:created>
  <dcterms:modified xsi:type="dcterms:W3CDTF">2019-08-29T19:53:36Z</dcterms:modified>
</cp:coreProperties>
</file>